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Finanzplan'!$B$1:$G$63</definedName>
  </definedNames>
  <calcPr fullCalcOnLoad="1"/>
</workbook>
</file>

<file path=xl/comments1.xml><?xml version="1.0" encoding="utf-8"?>
<comments xmlns="http://schemas.openxmlformats.org/spreadsheetml/2006/main">
  <authors>
    <author>Henkel, Knut [Gast4]</author>
  </authors>
  <commentList>
    <comment ref="E22" authorId="0">
      <text>
        <r>
          <rPr>
            <b/>
            <sz val="9"/>
            <rFont val="Tahoma"/>
            <family val="2"/>
          </rPr>
          <t xml:space="preserve">Hinweis:
</t>
        </r>
        <r>
          <rPr>
            <sz val="9"/>
            <rFont val="Tahoma"/>
            <family val="2"/>
          </rPr>
          <t xml:space="preserve">Feld ist mit Kalkulationshilfe verknüpft, kann aber auch ausgefüllt werden.
</t>
        </r>
      </text>
    </comment>
    <comment ref="F22" authorId="0">
      <text>
        <r>
          <rPr>
            <b/>
            <sz val="9"/>
            <rFont val="Tahoma"/>
            <family val="2"/>
          </rPr>
          <t xml:space="preserve">Hinweis:
</t>
        </r>
        <r>
          <rPr>
            <sz val="9"/>
            <rFont val="Tahoma"/>
            <family val="2"/>
          </rPr>
          <t xml:space="preserve">Feld ist mit Kalkulationshilfe verknüpft, kann aber auch ausgefüllt werden.
</t>
        </r>
      </text>
    </comment>
    <comment ref="G22"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<sst xmlns="http://schemas.openxmlformats.org/spreadsheetml/2006/main" count="164" uniqueCount="116">
  <si>
    <t>Abweichungen von über 20% pro Position erfordern eine erneute Genehmigung.</t>
  </si>
  <si>
    <t>davon in 2016</t>
  </si>
  <si>
    <t>Hinweise:</t>
  </si>
  <si>
    <r>
      <t xml:space="preserve">Projekt: </t>
    </r>
    <r>
      <rPr>
        <b/>
        <sz val="14"/>
        <color indexed="10"/>
        <rFont val="Arial"/>
        <family val="2"/>
      </rPr>
      <t>xxx</t>
    </r>
  </si>
  <si>
    <t>gesamt</t>
  </si>
  <si>
    <t xml:space="preserve">Die voraussichtlichen Ausgaben sind so detailliert wie möglich anzugeben. </t>
  </si>
  <si>
    <t>Bitte füllen Sie nur die rot markierten Felder aus.</t>
  </si>
  <si>
    <t>Kosten- und Finanzplan</t>
  </si>
  <si>
    <t>Geplante Kosten</t>
  </si>
  <si>
    <r>
      <t xml:space="preserve">Sachkosten                                                             </t>
    </r>
    <r>
      <rPr>
        <i/>
        <sz val="12"/>
        <rFont val="Arial"/>
        <family val="2"/>
      </rPr>
      <t>(Hinweis: Die Unterkategorien sind nicht veränderbar.)</t>
    </r>
  </si>
  <si>
    <t>Investitionskosten</t>
  </si>
  <si>
    <t>4.1</t>
  </si>
  <si>
    <t>4.2</t>
  </si>
  <si>
    <t>Fahrtkosten; Eintrittsgelder</t>
  </si>
  <si>
    <r>
      <t xml:space="preserve">Honorare </t>
    </r>
    <r>
      <rPr>
        <i/>
        <sz val="12"/>
        <rFont val="Arial"/>
        <family val="2"/>
      </rPr>
      <t>(Hinweis s.u.)</t>
    </r>
  </si>
  <si>
    <t>bezirklicher Fördernehmer</t>
  </si>
  <si>
    <t>privater Fördernehmer</t>
  </si>
  <si>
    <r>
      <t xml:space="preserve">Der Antragsteller ist ein ... </t>
    </r>
    <r>
      <rPr>
        <sz val="11"/>
        <rFont val="Arial"/>
        <family val="2"/>
      </rPr>
      <t>(Zutreffendes bitte anklicken)</t>
    </r>
  </si>
  <si>
    <r>
      <t xml:space="preserve">Veranstaltungen </t>
    </r>
    <r>
      <rPr>
        <i/>
        <sz val="12"/>
        <rFont val="Arial"/>
        <family val="2"/>
      </rPr>
      <t>(einschl. Anmietung von Ausstattung, Verpflegung und Genehmigungen)</t>
    </r>
  </si>
  <si>
    <r>
      <t xml:space="preserve">Baunebenkosten </t>
    </r>
    <r>
      <rPr>
        <i/>
        <sz val="12"/>
        <rFont val="Arial"/>
        <family val="2"/>
      </rPr>
      <t>(KGr 700 nach DIN 276)</t>
    </r>
  </si>
  <si>
    <r>
      <t xml:space="preserve">Einnahmen aus Projektumsetzung
</t>
    </r>
    <r>
      <rPr>
        <i/>
        <sz val="12"/>
        <rFont val="Arial"/>
        <family val="2"/>
      </rPr>
      <t>(z.B. Eintrittsgelder bei Veranstaltungen, Erlöse aus Anzeigen, Verkauf)</t>
    </r>
  </si>
  <si>
    <r>
      <t xml:space="preserve">Gesamtkosten
</t>
    </r>
    <r>
      <rPr>
        <i/>
        <sz val="12"/>
        <rFont val="Arial"/>
        <family val="2"/>
      </rPr>
      <t>(geplante Ausgaben abzüglich der Einnahmen aus Projektumsetzung)</t>
    </r>
  </si>
  <si>
    <r>
      <t xml:space="preserve">Eigenmittel
</t>
    </r>
    <r>
      <rPr>
        <i/>
        <sz val="12"/>
        <rFont val="Arial"/>
        <family val="2"/>
      </rPr>
      <t>(Mittel des Trägers, Spenden usw., die für das Vorhaben als Zahlungsmittel verwandt werden)</t>
    </r>
  </si>
  <si>
    <r>
      <t xml:space="preserve">Drittmittel
</t>
    </r>
    <r>
      <rPr>
        <i/>
        <sz val="12"/>
        <rFont val="Arial"/>
        <family val="2"/>
      </rPr>
      <t>(weitere Fördermittel)</t>
    </r>
  </si>
  <si>
    <r>
      <t xml:space="preserve">Fördermittel </t>
    </r>
    <r>
      <rPr>
        <sz val="12"/>
        <rFont val="Arial"/>
        <family val="2"/>
      </rPr>
      <t xml:space="preserve">                                                             </t>
    </r>
    <r>
      <rPr>
        <i/>
        <sz val="12"/>
        <rFont val="Arial"/>
        <family val="2"/>
      </rPr>
      <t>(Gesamtausgaben abzüglich Eigen- und Drittmittel)</t>
    </r>
  </si>
  <si>
    <r>
      <t xml:space="preserve">Baukosten </t>
    </r>
    <r>
      <rPr>
        <i/>
        <sz val="12"/>
        <rFont val="Arial"/>
        <family val="2"/>
      </rPr>
      <t>(KGr 100-600 nach DIN 276)</t>
    </r>
  </si>
  <si>
    <r>
      <t>Externe Auftragsvergabe</t>
    </r>
    <r>
      <rPr>
        <i/>
        <sz val="12"/>
        <rFont val="Arial"/>
        <family val="2"/>
      </rPr>
      <t xml:space="preserve"> (z.B. Werkverträge / Leistungsverträge für Gutachten, Evaluierung u.ä.)</t>
    </r>
  </si>
  <si>
    <r>
      <t xml:space="preserve">Öffentlichkeitsarbeit </t>
    </r>
    <r>
      <rPr>
        <i/>
        <sz val="12"/>
        <rFont val="Arial"/>
        <family val="2"/>
      </rPr>
      <t>(z.B. Aufträge für Broschüren, Dokumentationen, Flyer, Plakate u.ä.)</t>
    </r>
  </si>
  <si>
    <t>2.1</t>
  </si>
  <si>
    <t>2.2</t>
  </si>
  <si>
    <t>2.3</t>
  </si>
  <si>
    <t>2.4</t>
  </si>
  <si>
    <t>2.5</t>
  </si>
  <si>
    <t>2.6</t>
  </si>
  <si>
    <t>2.7</t>
  </si>
  <si>
    <t>2.8</t>
  </si>
  <si>
    <t>Zu 2.6) Honorare sind  in Stundenzahl und Stundensatz zu beschreiben. Die Positionen müssen den Projektinhalten zugeordnet werden. Es ist eine gesonderte Darstellung beizufügen.</t>
  </si>
  <si>
    <t>Alle Kostenpunkte sind einzeln zu belegen mit Ausnahme der pauschal gewährten Kosten (Ziffern 2.4 und 3).</t>
  </si>
  <si>
    <r>
      <t>projektbezogene Anschaffungen (</t>
    </r>
    <r>
      <rPr>
        <i/>
        <sz val="12"/>
        <rFont val="Arial"/>
        <family val="2"/>
      </rPr>
      <t>z.B. Medien, IT, Spielgeräte)</t>
    </r>
  </si>
  <si>
    <t>Mitarbeiter C (Name, Tätigkeit, Entgeltgruppe)</t>
  </si>
  <si>
    <t>Mitarbeiter B (Name, Tätigkeit, Entgeltgruppe)</t>
  </si>
  <si>
    <t>Mitarbeiter A (Name, Tätigkeit, Entgeltgruppe)</t>
  </si>
  <si>
    <r>
      <t xml:space="preserve">Projektlaufzeit: </t>
    </r>
    <r>
      <rPr>
        <b/>
        <sz val="14"/>
        <color indexed="10"/>
        <rFont val="Arial"/>
        <family val="2"/>
      </rPr>
      <t>xxx</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</si>
  <si>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Projektsteuerungspauschale erfassten Ausgaben als Eigenleistung erbracht werden sollen. Diese Eigenleistungen sind bei den Eigenmitteln anzugeben und per Eigenbeleg nachzuweisen.</t>
  </si>
  <si>
    <t>davon in 2017</t>
  </si>
  <si>
    <t>2.9</t>
  </si>
  <si>
    <r>
      <t xml:space="preserve">Sonstige Sachkosten </t>
    </r>
    <r>
      <rPr>
        <i/>
        <sz val="12"/>
        <rFont val="Arial"/>
        <family val="2"/>
      </rPr>
      <t>(z.B. Versicherungen u.ä.)</t>
    </r>
  </si>
  <si>
    <r>
      <t xml:space="preserve">Zu 2.4) Für die Pauschale wird für das Jahr 2014 ein Ausgangswert in Höhe von 3,34 € je qm und Monat angesetzt. Er erhöht sich je Kalenderjahr um 1,5% gegenüber dem Vorjahr. Erfolgt die Nutzung des Mietobjektes </t>
    </r>
    <r>
      <rPr>
        <u val="single"/>
        <sz val="12"/>
        <color indexed="8"/>
        <rFont val="Arial"/>
        <family val="2"/>
      </rPr>
      <t>nur anteilig</t>
    </r>
    <r>
      <rPr>
        <sz val="12"/>
        <color indexed="8"/>
        <rFont val="Arial"/>
        <family val="2"/>
      </rPr>
      <t xml:space="preserve"> (räumlich und/oder zeitlich) für das bewilligte Projekt, so erfolgt auch die Berechnung der Mietnebenkosten nur bezogen auf den Anteil, der auf das Projekt entfällt.</t>
    </r>
  </si>
  <si>
    <r>
      <rPr>
        <sz val="12"/>
        <rFont val="Arial"/>
        <family val="2"/>
      </rPr>
      <t>Raummiete</t>
    </r>
    <r>
      <rPr>
        <sz val="12"/>
        <color indexed="10"/>
        <rFont val="Arial"/>
        <family val="2"/>
      </rPr>
      <t xml:space="preserve"> (bitte qm angeben: _____)</t>
    </r>
  </si>
  <si>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</si>
  <si>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</si>
  <si>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</si>
  <si>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</si>
  <si>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</si>
  <si>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</si>
  <si>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</si>
  <si>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</si>
  <si>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</si>
  <si>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</si>
  <si>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</si>
  <si>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</si>
  <si>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</si>
  <si>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</si>
  <si>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</si>
  <si>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</si>
  <si>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</si>
  <si>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</si>
  <si>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</si>
  <si>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</si>
  <si>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</si>
  <si>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</si>
  <si>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</si>
  <si>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förderfähige Personal-kosten 2016</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</si>
  <si>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</si>
  <si>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</si>
  <si>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</si>
  <si>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</si>
  <si>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</si>
  <si>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</si>
  <si>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</si>
  <si>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</si>
  <si>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</si>
  <si>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</si>
  <si>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</si>
  <si>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</si>
  <si>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</si>
  <si>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</si>
  <si>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</si>
  <si>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</si>
  <si>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</si>
  <si>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</si>
  <si>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t>muss gleich Sp 6, sonst Warnhinweis</t>
  </si>
  <si>
    <t>muss gleich Sp 7, sonst Warnhinweis</t>
  </si>
  <si>
    <t>muss gleich Sp 8, sonst Warnhinweis</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</si>
  <si>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</si>
  <si>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</si>
  <si>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</si>
  <si>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</si>
  <si>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</si>
  <si>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</si>
  <si>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r>
      <t>Personalkosten</t>
    </r>
    <r>
      <rPr>
        <sz val="10"/>
        <rFont val="Arial"/>
        <family val="2"/>
      </rPr>
      <t xml:space="preserve">
</t>
    </r>
    <r>
      <rPr>
        <i/>
        <sz val="12"/>
        <rFont val="Arial"/>
        <family val="2"/>
      </rPr>
      <t>(nur bei Anstellung; bei Bedarf weitere Zeilen einfügen, bitte Kalkulationshilfe beachten)</t>
    </r>
  </si>
  <si>
    <t>Auszufüllen sind nur gelb hinterlegte Felder.</t>
  </si>
  <si>
    <r>
      <rPr>
        <b/>
        <sz val="12"/>
        <rFont val="Arial"/>
        <family val="2"/>
      </rPr>
      <t xml:space="preserve">Gemeinkosten
</t>
    </r>
    <r>
      <rPr>
        <sz val="12"/>
        <rFont val="Arial"/>
        <family val="2"/>
      </rPr>
      <t xml:space="preserve">Projektsteuerungskosten
</t>
    </r>
    <r>
      <rPr>
        <i/>
        <sz val="12"/>
        <rFont val="Arial"/>
        <family val="2"/>
      </rPr>
      <t>(Pauschale für Personal- und Sachkosten; 7% auf die Positionen 1, 2 und 4.1) Hinweis s.u.</t>
    </r>
  </si>
  <si>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Sachausgaben (gem. Ziffern 2.1 bis 2.8), Baukosten gem. Ziffer 4.1 (Kostengruppen 100 bis 600 nach DIN 276).</t>
  </si>
  <si>
    <t>monatliche förderfähige Personal-
kosten</t>
  </si>
  <si>
    <t>durchschnitt-lich zu leistenden Std.  im Monat</t>
  </si>
  <si>
    <t>Programmjahr 2016</t>
  </si>
  <si>
    <t>davon in 2018</t>
  </si>
  <si>
    <r>
      <t xml:space="preserve">Betriebskosten-Pauschale </t>
    </r>
    <r>
      <rPr>
        <b/>
        <u val="single"/>
        <sz val="11"/>
        <rFont val="Arial"/>
        <family val="2"/>
      </rPr>
      <t>Jahr 2018</t>
    </r>
  </si>
  <si>
    <t>Kosten 2018</t>
  </si>
  <si>
    <t>Stand: 09.10.2015</t>
  </si>
  <si>
    <t>Berechnung 
Sp 2*Sp 3*3,54 €</t>
  </si>
  <si>
    <r>
      <rPr>
        <sz val="12"/>
        <rFont val="Arial"/>
        <family val="2"/>
      </rPr>
      <t>Betriebskostenpauschale</t>
    </r>
    <r>
      <rPr>
        <sz val="12"/>
        <color indexed="10"/>
        <rFont val="Arial"/>
        <family val="2"/>
      </rPr>
      <t xml:space="preserve">                                                        </t>
    </r>
    <r>
      <rPr>
        <i/>
        <sz val="12"/>
        <rFont val="Arial"/>
        <family val="2"/>
      </rPr>
      <t>(Pauschale wird auf Basis der qm ermittelt; Formel für 2016: 3,44 €, 2017: 3,49 €; 2018: 3,54 € je qm und Monat, bitte Kalkulationshilfe beachten, Hinweis s.u.)</t>
    </r>
  </si>
  <si>
    <t>förderfähige Personal-kosten 2018</t>
  </si>
  <si>
    <t>Mitarbeiter D (Name, Tätigkeit, Entgeltgruppe)</t>
  </si>
  <si>
    <t>Mitarbeiter E (Name, Tätigkeit, Entgeltgruppe)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</si>
</sst>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s>
  <fonts count="76">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b/>
      <sz val="11"/>
      <name val="Arial"/>
      <family val="2"/>
    </font>
    <font>
      <sz val="11"/>
      <name val="Arial"/>
      <family val="2"/>
    </font>
    <font>
      <sz val="8"/>
      <name val="Arial"/>
      <family val="2"/>
    </font>
    <font>
      <u val="single"/>
      <sz val="12"/>
      <color indexed="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top/>
      <bottom/>
    </border>
    <border>
      <left style="medium"/>
      <right/>
      <top/>
      <bottom style="medium"/>
    </border>
    <border>
      <left/>
      <right style="medium"/>
      <top style="medium"/>
      <bottom/>
    </border>
    <border>
      <left/>
      <right style="medium"/>
      <top/>
      <bottom/>
    </border>
    <border>
      <left/>
      <right/>
      <top style="medium"/>
      <bottom/>
    </border>
    <border>
      <left/>
      <right/>
      <top/>
      <bottom style="medium"/>
    </border>
    <border>
      <left style="medium"/>
      <right/>
      <top style="medium"/>
      <bottom/>
    </border>
    <border>
      <left/>
      <right style="medium"/>
      <top/>
      <bottom style="medium"/>
    </border>
    <border>
      <left style="thin"/>
      <right style="thin"/>
      <top/>
      <bottom/>
    </border>
    <border>
      <left>
        <color indexed="63"/>
      </left>
      <right>
        <color indexed="63"/>
      </right>
      <top style="hair"/>
      <bottom style="thin"/>
    </border>
    <border>
      <left>
        <color indexed="63"/>
      </left>
      <right style="hair"/>
      <top style="hair"/>
      <bottom style="thin"/>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4"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0">
    <xf numFmtId="0" fontId="0" fillId="0" borderId="0" xfId="0" applyAlignment="1">
      <alignment/>
    </xf>
    <xf numFmtId="0" fontId="3" fillId="0" borderId="0" xfId="0" applyFont="1" applyAlignment="1">
      <alignment/>
    </xf>
    <xf numFmtId="165" fontId="64" fillId="0" borderId="10" xfId="0" applyNumberFormat="1" applyFont="1" applyBorder="1" applyAlignment="1" applyProtection="1">
      <alignment/>
      <protection locked="0"/>
    </xf>
    <xf numFmtId="165" fontId="64" fillId="0" borderId="11" xfId="0" applyNumberFormat="1" applyFont="1" applyBorder="1" applyAlignment="1" applyProtection="1">
      <alignment/>
      <protection locked="0"/>
    </xf>
    <xf numFmtId="0" fontId="65" fillId="0" borderId="10" xfId="0" applyFont="1" applyBorder="1" applyAlignment="1" applyProtection="1">
      <alignment wrapText="1"/>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0" fontId="65" fillId="0" borderId="10" xfId="0" applyFont="1" applyBorder="1" applyAlignment="1" applyProtection="1">
      <alignment/>
      <protection locked="0"/>
    </xf>
    <xf numFmtId="165" fontId="2" fillId="0" borderId="10" xfId="0" applyNumberFormat="1" applyFont="1" applyBorder="1" applyAlignment="1" applyProtection="1">
      <alignment/>
      <protection/>
    </xf>
    <xf numFmtId="0" fontId="0" fillId="33" borderId="14" xfId="0" applyFill="1" applyBorder="1" applyAlignment="1" applyProtection="1">
      <alignment/>
      <protection/>
    </xf>
    <xf numFmtId="0" fontId="66" fillId="33" borderId="15" xfId="0" applyFont="1" applyFill="1" applyBorder="1" applyAlignment="1" applyProtection="1">
      <alignment/>
      <protection/>
    </xf>
    <xf numFmtId="0" fontId="11" fillId="33" borderId="16"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top"/>
      <protection/>
    </xf>
    <xf numFmtId="165" fontId="64"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7" xfId="0" applyFont="1" applyFill="1" applyBorder="1" applyAlignment="1" applyProtection="1">
      <alignment horizontal="left"/>
      <protection/>
    </xf>
    <xf numFmtId="167" fontId="0" fillId="0" borderId="0" xfId="0" applyNumberFormat="1" applyAlignment="1">
      <alignment/>
    </xf>
    <xf numFmtId="2" fontId="0" fillId="0" borderId="0" xfId="0" applyNumberFormat="1" applyAlignment="1">
      <alignment/>
    </xf>
    <xf numFmtId="167" fontId="15" fillId="33" borderId="10" xfId="50" applyNumberFormat="1" applyFont="1" applyFill="1" applyBorder="1" applyAlignment="1" applyProtection="1">
      <alignment/>
      <protection/>
    </xf>
    <xf numFmtId="0" fontId="67" fillId="33" borderId="10" xfId="0" applyNumberFormat="1" applyFont="1" applyFill="1" applyBorder="1" applyAlignment="1" applyProtection="1">
      <alignment wrapText="1"/>
      <protection/>
    </xf>
    <xf numFmtId="167" fontId="67" fillId="33" borderId="10" xfId="0" applyNumberFormat="1" applyFont="1" applyFill="1" applyBorder="1" applyAlignment="1" applyProtection="1">
      <alignment wrapText="1"/>
      <protection/>
    </xf>
    <xf numFmtId="0" fontId="16" fillId="0" borderId="0" xfId="0" applyFont="1" applyAlignment="1">
      <alignment/>
    </xf>
    <xf numFmtId="0" fontId="68"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166" fontId="68" fillId="34"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wrapText="1"/>
      <protection/>
    </xf>
    <xf numFmtId="166" fontId="68" fillId="0" borderId="10" xfId="0" applyNumberFormat="1" applyFont="1" applyFill="1" applyBorder="1" applyAlignment="1" applyProtection="1">
      <alignment horizontal="center" wrapText="1"/>
      <protection/>
    </xf>
    <xf numFmtId="0" fontId="16"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68" fillId="0" borderId="10" xfId="0" applyNumberFormat="1" applyFont="1" applyBorder="1" applyAlignment="1" applyProtection="1">
      <alignment horizontal="center" wrapText="1"/>
      <protection/>
    </xf>
    <xf numFmtId="0" fontId="68"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179" fontId="0" fillId="0" borderId="0" xfId="0" applyNumberFormat="1" applyAlignment="1">
      <alignment/>
    </xf>
    <xf numFmtId="3" fontId="15" fillId="33" borderId="10" xfId="0" applyNumberFormat="1" applyFont="1" applyFill="1" applyBorder="1" applyAlignment="1" applyProtection="1">
      <alignment/>
      <protection/>
    </xf>
    <xf numFmtId="167" fontId="15" fillId="33" borderId="10" xfId="0" applyNumberFormat="1" applyFont="1" applyFill="1" applyBorder="1" applyAlignment="1" applyProtection="1">
      <alignment wrapText="1"/>
      <protection/>
    </xf>
    <xf numFmtId="167" fontId="15" fillId="33" borderId="10" xfId="0" applyNumberFormat="1" applyFont="1" applyFill="1" applyBorder="1" applyAlignment="1" applyProtection="1">
      <alignment/>
      <protection/>
    </xf>
    <xf numFmtId="1" fontId="15" fillId="33" borderId="10" xfId="0" applyNumberFormat="1" applyFont="1" applyFill="1" applyBorder="1" applyAlignment="1" applyProtection="1">
      <alignment/>
      <protection/>
    </xf>
    <xf numFmtId="170" fontId="15" fillId="33" borderId="10" xfId="0" applyNumberFormat="1" applyFont="1" applyFill="1" applyBorder="1" applyAlignment="1" applyProtection="1">
      <alignment/>
      <protection/>
    </xf>
    <xf numFmtId="0" fontId="69"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6"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0"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0" fillId="0" borderId="0" xfId="0" applyNumberFormat="1" applyFont="1" applyFill="1" applyBorder="1" applyAlignment="1" applyProtection="1">
      <alignment wrapText="1"/>
      <protection/>
    </xf>
    <xf numFmtId="167" fontId="70" fillId="0" borderId="0" xfId="0" applyNumberFormat="1" applyFont="1" applyFill="1" applyBorder="1" applyAlignment="1" applyProtection="1">
      <alignment wrapText="1"/>
      <protection/>
    </xf>
    <xf numFmtId="3" fontId="16" fillId="0" borderId="10" xfId="0" applyNumberFormat="1" applyFont="1" applyFill="1" applyBorder="1" applyAlignment="1" applyProtection="1">
      <alignment/>
      <protection/>
    </xf>
    <xf numFmtId="167" fontId="71"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70" fillId="30" borderId="10" xfId="0" applyNumberFormat="1" applyFont="1" applyFill="1" applyBorder="1" applyAlignment="1" applyProtection="1">
      <alignment wrapText="1"/>
      <protection locked="0"/>
    </xf>
    <xf numFmtId="167" fontId="70" fillId="30" borderId="10" xfId="0" applyNumberFormat="1" applyFont="1" applyFill="1" applyBorder="1" applyAlignment="1" applyProtection="1">
      <alignment wrapText="1"/>
      <protection locked="0"/>
    </xf>
    <xf numFmtId="0" fontId="16" fillId="0" borderId="0" xfId="0" applyFont="1" applyAlignment="1" applyProtection="1">
      <alignment/>
      <protection/>
    </xf>
    <xf numFmtId="0" fontId="70"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5"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2" fillId="0" borderId="0" xfId="0" applyFont="1" applyAlignment="1" applyProtection="1">
      <alignment/>
      <protection locked="0"/>
    </xf>
    <xf numFmtId="0" fontId="3" fillId="0" borderId="0" xfId="0" applyFont="1" applyAlignment="1" applyProtection="1">
      <alignment/>
      <protection/>
    </xf>
    <xf numFmtId="0" fontId="4" fillId="33" borderId="18" xfId="0" applyFont="1" applyFill="1" applyBorder="1" applyAlignment="1" applyProtection="1">
      <alignment horizontal="left"/>
      <protection/>
    </xf>
    <xf numFmtId="0" fontId="73" fillId="0" borderId="0" xfId="0" applyFont="1" applyAlignment="1" applyProtection="1">
      <alignment/>
      <protection hidden="1"/>
    </xf>
    <xf numFmtId="0" fontId="66" fillId="33" borderId="19"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4" fillId="0" borderId="10" xfId="0" applyFont="1" applyBorder="1" applyAlignment="1" applyProtection="1">
      <alignment/>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20" xfId="0" applyFont="1" applyFill="1" applyBorder="1" applyAlignment="1" applyProtection="1">
      <alignment wrapText="1"/>
      <protection/>
    </xf>
    <xf numFmtId="0" fontId="65" fillId="0" borderId="10"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8"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8" fillId="0" borderId="0" xfId="0" applyNumberFormat="1" applyFont="1" applyBorder="1" applyAlignment="1" applyProtection="1">
      <alignment horizontal="left" vertical="top"/>
      <protection/>
    </xf>
    <xf numFmtId="0" fontId="2" fillId="33" borderId="16" xfId="0" applyFont="1" applyFill="1" applyBorder="1" applyAlignment="1" applyProtection="1">
      <alignment horizontal="center"/>
      <protection locked="0"/>
    </xf>
    <xf numFmtId="0" fontId="0" fillId="33" borderId="16" xfId="0" applyFill="1" applyBorder="1" applyAlignment="1" applyProtection="1">
      <alignment/>
      <protection locked="0"/>
    </xf>
    <xf numFmtId="0" fontId="13" fillId="33" borderId="0" xfId="0" applyFont="1" applyFill="1" applyBorder="1" applyAlignment="1" applyProtection="1">
      <alignment horizontal="right"/>
      <protection locked="0"/>
    </xf>
    <xf numFmtId="0" fontId="74"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0" fillId="0" borderId="21" xfId="0" applyFont="1" applyBorder="1" applyAlignment="1" applyProtection="1">
      <alignment/>
      <protection/>
    </xf>
    <xf numFmtId="0" fontId="0" fillId="0" borderId="22" xfId="0" applyFont="1" applyBorder="1" applyAlignment="1" applyProtection="1">
      <alignment/>
      <protection/>
    </xf>
    <xf numFmtId="0" fontId="3"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protection/>
    </xf>
    <xf numFmtId="49" fontId="3"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wrapText="1"/>
      <protection/>
    </xf>
    <xf numFmtId="0" fontId="3" fillId="0" borderId="23" xfId="0" applyFont="1" applyBorder="1" applyAlignment="1" applyProtection="1">
      <alignment horizontal="center"/>
      <protection/>
    </xf>
    <xf numFmtId="0" fontId="3" fillId="0" borderId="0" xfId="0" applyFont="1" applyAlignment="1" applyProtection="1">
      <alignment horizontal="left"/>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8" fillId="0" borderId="0" xfId="0" applyNumberFormat="1" applyFont="1" applyBorder="1" applyAlignment="1" applyProtection="1">
      <alignment horizontal="left" vertical="top"/>
      <protection/>
    </xf>
    <xf numFmtId="0" fontId="3" fillId="0" borderId="0" xfId="0" applyFont="1" applyAlignment="1">
      <alignment horizontal="left"/>
    </xf>
    <xf numFmtId="49" fontId="8" fillId="0" borderId="0" xfId="0" applyNumberFormat="1" applyFont="1" applyBorder="1" applyAlignment="1" applyProtection="1">
      <alignment horizontal="left" vertical="top" wrapText="1"/>
      <protection/>
    </xf>
    <xf numFmtId="0" fontId="4" fillId="0" borderId="0" xfId="0" applyFont="1" applyFill="1" applyBorder="1" applyAlignment="1" applyProtection="1">
      <alignment horizont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24"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showGridLines="0" tabSelected="1" zoomScaleSheetLayoutView="85" workbookViewId="0" topLeftCell="A1">
      <selection activeCell="K10" sqref="K10"/>
    </sheetView>
  </sheetViews>
  <sheetFormatPr defaultColWidth="11.421875" defaultRowHeight="12.75"/>
  <cols>
    <col min="1" max="1" width="3.57421875" style="0" customWidth="1"/>
    <col min="2" max="2" width="5.8515625" style="1" customWidth="1"/>
    <col min="3" max="3" width="55.7109375" style="0" customWidth="1"/>
    <col min="4" max="4" width="18.7109375" style="0" customWidth="1"/>
    <col min="5" max="7" width="16.7109375" style="0" bestFit="1" customWidth="1"/>
  </cols>
  <sheetData>
    <row r="1" s="56" customFormat="1" ht="15">
      <c r="B1" s="86"/>
    </row>
    <row r="2" spans="1:7" s="56" customFormat="1" ht="21.75" customHeight="1">
      <c r="A2" s="133" t="s">
        <v>7</v>
      </c>
      <c r="B2" s="133"/>
      <c r="C2" s="133"/>
      <c r="D2" s="133"/>
      <c r="E2" s="133"/>
      <c r="F2" s="133"/>
      <c r="G2" s="133"/>
    </row>
    <row r="3" spans="2:7" s="56" customFormat="1" ht="21" customHeight="1" thickBot="1">
      <c r="B3" s="137"/>
      <c r="C3" s="137"/>
      <c r="D3" s="137"/>
      <c r="E3" s="137"/>
      <c r="F3" s="137"/>
      <c r="G3" s="137"/>
    </row>
    <row r="4" spans="2:7" s="56" customFormat="1" ht="18">
      <c r="B4" s="87" t="s">
        <v>106</v>
      </c>
      <c r="C4" s="29"/>
      <c r="D4" s="11" t="s">
        <v>17</v>
      </c>
      <c r="E4" s="112"/>
      <c r="F4" s="113"/>
      <c r="G4" s="9"/>
    </row>
    <row r="5" spans="2:18" s="56" customFormat="1" ht="18">
      <c r="B5" s="5" t="s">
        <v>3</v>
      </c>
      <c r="C5" s="30"/>
      <c r="D5" s="23" t="s">
        <v>16</v>
      </c>
      <c r="E5" s="114"/>
      <c r="F5" s="115"/>
      <c r="G5" s="10"/>
      <c r="H5" s="88"/>
      <c r="R5" s="85">
        <v>1</v>
      </c>
    </row>
    <row r="6" spans="2:7" s="56" customFormat="1" ht="18.75" thickBot="1">
      <c r="B6" s="6" t="s">
        <v>42</v>
      </c>
      <c r="C6" s="31"/>
      <c r="D6" s="24" t="s">
        <v>15</v>
      </c>
      <c r="E6" s="116"/>
      <c r="F6" s="117"/>
      <c r="G6" s="89"/>
    </row>
    <row r="7" spans="2:7" s="56" customFormat="1" ht="18">
      <c r="B7" s="132"/>
      <c r="C7" s="132"/>
      <c r="D7" s="132"/>
      <c r="E7" s="132"/>
      <c r="F7" s="132"/>
      <c r="G7" s="132"/>
    </row>
    <row r="8" spans="2:7" s="56" customFormat="1" ht="18" customHeight="1">
      <c r="B8" s="90"/>
      <c r="C8" s="91"/>
      <c r="D8" s="28" t="s">
        <v>4</v>
      </c>
      <c r="E8" s="28" t="s">
        <v>1</v>
      </c>
      <c r="F8" s="28" t="s">
        <v>44</v>
      </c>
      <c r="G8" s="28" t="s">
        <v>107</v>
      </c>
    </row>
    <row r="9" spans="2:7" s="56" customFormat="1" ht="18">
      <c r="B9" s="92"/>
      <c r="C9" s="93" t="s">
        <v>8</v>
      </c>
      <c r="D9" s="20"/>
      <c r="E9" s="8"/>
      <c r="F9" s="19"/>
      <c r="G9" s="19"/>
    </row>
    <row r="10" spans="2:7" s="56" customFormat="1" ht="9.75" customHeight="1">
      <c r="B10" s="92"/>
      <c r="C10" s="19"/>
      <c r="D10" s="20"/>
      <c r="E10" s="8"/>
      <c r="F10" s="19"/>
      <c r="G10" s="19"/>
    </row>
    <row r="11" spans="2:7" s="56" customFormat="1" ht="49.5" customHeight="1">
      <c r="B11" s="94">
        <v>1</v>
      </c>
      <c r="C11" s="13" t="s">
        <v>100</v>
      </c>
      <c r="D11" s="14">
        <f aca="true" t="shared" si="0" ref="D11:D16">SUM(E11:G11)</f>
        <v>0</v>
      </c>
      <c r="E11" s="20">
        <f>ROUND(SUM(E12:E16),2)</f>
        <v>0</v>
      </c>
      <c r="F11" s="20">
        <f>ROUND(SUM(F12:F16),2)</f>
        <v>0</v>
      </c>
      <c r="G11" s="8">
        <f>ROUND(SUM(G12:G16),2)</f>
        <v>0</v>
      </c>
    </row>
    <row r="12" spans="2:7" s="56" customFormat="1" ht="15.75">
      <c r="B12" s="94"/>
      <c r="C12" s="4" t="s">
        <v>41</v>
      </c>
      <c r="D12" s="20">
        <f t="shared" si="0"/>
        <v>0</v>
      </c>
      <c r="E12" s="3">
        <v>0</v>
      </c>
      <c r="F12" s="3">
        <v>0</v>
      </c>
      <c r="G12" s="2">
        <v>0</v>
      </c>
    </row>
    <row r="13" spans="2:7" s="56" customFormat="1" ht="15.75">
      <c r="B13" s="94"/>
      <c r="C13" s="4" t="s">
        <v>40</v>
      </c>
      <c r="D13" s="20">
        <f t="shared" si="0"/>
        <v>0</v>
      </c>
      <c r="E13" s="3">
        <v>0</v>
      </c>
      <c r="F13" s="3">
        <v>0</v>
      </c>
      <c r="G13" s="2">
        <v>0</v>
      </c>
    </row>
    <row r="14" spans="2:7" s="56" customFormat="1" ht="15.75">
      <c r="B14" s="94"/>
      <c r="C14" s="4" t="s">
        <v>39</v>
      </c>
      <c r="D14" s="20">
        <f t="shared" si="0"/>
        <v>0</v>
      </c>
      <c r="E14" s="3">
        <v>0</v>
      </c>
      <c r="F14" s="3">
        <v>0</v>
      </c>
      <c r="G14" s="2">
        <v>0</v>
      </c>
    </row>
    <row r="15" spans="2:7" s="56" customFormat="1" ht="15.75">
      <c r="B15" s="94"/>
      <c r="C15" s="4" t="s">
        <v>114</v>
      </c>
      <c r="D15" s="20">
        <f t="shared" si="0"/>
        <v>0</v>
      </c>
      <c r="E15" s="3">
        <v>0</v>
      </c>
      <c r="F15" s="3">
        <v>0</v>
      </c>
      <c r="G15" s="2">
        <v>0</v>
      </c>
    </row>
    <row r="16" spans="2:7" s="56" customFormat="1" ht="15.75">
      <c r="B16" s="94"/>
      <c r="C16" s="4" t="s">
        <v>115</v>
      </c>
      <c r="D16" s="20">
        <f t="shared" si="0"/>
        <v>0</v>
      </c>
      <c r="E16" s="3">
        <v>0</v>
      </c>
      <c r="F16" s="3">
        <v>0</v>
      </c>
      <c r="G16" s="2">
        <v>0</v>
      </c>
    </row>
    <row r="17" spans="2:7" s="56" customFormat="1" ht="9.75" customHeight="1">
      <c r="B17" s="92"/>
      <c r="C17" s="19"/>
      <c r="D17" s="20"/>
      <c r="E17" s="8"/>
      <c r="F17" s="19"/>
      <c r="G17" s="19"/>
    </row>
    <row r="18" spans="2:7" s="56" customFormat="1" ht="47.25" customHeight="1">
      <c r="B18" s="94">
        <v>2</v>
      </c>
      <c r="C18" s="95" t="s">
        <v>9</v>
      </c>
      <c r="D18" s="14">
        <f aca="true" t="shared" si="1" ref="D18:D26">SUM(E18:G18)</f>
        <v>0</v>
      </c>
      <c r="E18" s="20">
        <f>ROUND(SUM(E19:E27),2)</f>
        <v>0</v>
      </c>
      <c r="F18" s="20">
        <f>ROUND(SUM(F19:F27),2)</f>
        <v>0</v>
      </c>
      <c r="G18" s="8">
        <f>ROUND(SUM(G19:G27),2)</f>
        <v>0</v>
      </c>
    </row>
    <row r="19" spans="2:7" s="56" customFormat="1" ht="31.5" customHeight="1">
      <c r="B19" s="96" t="s">
        <v>28</v>
      </c>
      <c r="C19" s="15" t="s">
        <v>18</v>
      </c>
      <c r="D19" s="20">
        <f t="shared" si="1"/>
        <v>0</v>
      </c>
      <c r="E19" s="3">
        <v>0</v>
      </c>
      <c r="F19" s="3">
        <v>0</v>
      </c>
      <c r="G19" s="2">
        <v>0</v>
      </c>
    </row>
    <row r="20" spans="2:7" s="56" customFormat="1" ht="15.75">
      <c r="B20" s="96" t="s">
        <v>29</v>
      </c>
      <c r="C20" s="97" t="s">
        <v>13</v>
      </c>
      <c r="D20" s="20">
        <f t="shared" si="1"/>
        <v>0</v>
      </c>
      <c r="E20" s="3">
        <v>0</v>
      </c>
      <c r="F20" s="3">
        <v>0</v>
      </c>
      <c r="G20" s="2">
        <v>0</v>
      </c>
    </row>
    <row r="21" spans="2:7" s="56" customFormat="1" ht="15.75">
      <c r="B21" s="96" t="s">
        <v>30</v>
      </c>
      <c r="C21" s="7" t="s">
        <v>48</v>
      </c>
      <c r="D21" s="20">
        <f t="shared" si="1"/>
        <v>0</v>
      </c>
      <c r="E21" s="3">
        <v>0</v>
      </c>
      <c r="F21" s="3">
        <v>0</v>
      </c>
      <c r="G21" s="2">
        <v>0</v>
      </c>
    </row>
    <row r="22" spans="2:9" s="56" customFormat="1" ht="67.5" customHeight="1">
      <c r="B22" s="96" t="s">
        <v>31</v>
      </c>
      <c r="C22" s="98" t="s">
        <v>112</v>
      </c>
      <c r="D22" s="16">
        <f t="shared" si="1"/>
        <v>0</v>
      </c>
      <c r="E22" s="3">
        <f>'K-Hilfe Betriebskostenpauschale'!D13</f>
        <v>0</v>
      </c>
      <c r="F22" s="3">
        <f>'K-Hilfe Betriebskostenpauschale'!D24</f>
        <v>0</v>
      </c>
      <c r="G22" s="2">
        <f>'K-Hilfe Betriebskostenpauschale'!D35</f>
        <v>0</v>
      </c>
      <c r="I22" s="99"/>
    </row>
    <row r="23" spans="2:7" s="56" customFormat="1" ht="33" customHeight="1">
      <c r="B23" s="96" t="s">
        <v>32</v>
      </c>
      <c r="C23" s="100" t="s">
        <v>26</v>
      </c>
      <c r="D23" s="16">
        <f t="shared" si="1"/>
        <v>0</v>
      </c>
      <c r="E23" s="3">
        <v>0</v>
      </c>
      <c r="F23" s="3">
        <v>0</v>
      </c>
      <c r="G23" s="2">
        <v>0</v>
      </c>
    </row>
    <row r="24" spans="2:7" s="56" customFormat="1" ht="15.75">
      <c r="B24" s="96" t="s">
        <v>33</v>
      </c>
      <c r="C24" s="21" t="s">
        <v>14</v>
      </c>
      <c r="D24" s="16">
        <f t="shared" si="1"/>
        <v>0</v>
      </c>
      <c r="E24" s="3">
        <v>0</v>
      </c>
      <c r="F24" s="3">
        <v>0</v>
      </c>
      <c r="G24" s="2">
        <v>0</v>
      </c>
    </row>
    <row r="25" spans="2:7" s="56" customFormat="1" ht="32.25" customHeight="1">
      <c r="B25" s="96" t="s">
        <v>34</v>
      </c>
      <c r="C25" s="101" t="s">
        <v>38</v>
      </c>
      <c r="D25" s="16">
        <f t="shared" si="1"/>
        <v>0</v>
      </c>
      <c r="E25" s="3">
        <v>0</v>
      </c>
      <c r="F25" s="3">
        <v>0</v>
      </c>
      <c r="G25" s="2">
        <v>0</v>
      </c>
    </row>
    <row r="26" spans="2:7" s="56" customFormat="1" ht="30.75">
      <c r="B26" s="96" t="s">
        <v>35</v>
      </c>
      <c r="C26" s="15" t="s">
        <v>27</v>
      </c>
      <c r="D26" s="16">
        <f t="shared" si="1"/>
        <v>0</v>
      </c>
      <c r="E26" s="3">
        <v>0</v>
      </c>
      <c r="F26" s="3">
        <v>0</v>
      </c>
      <c r="G26" s="2">
        <v>0</v>
      </c>
    </row>
    <row r="27" spans="2:7" s="56" customFormat="1" ht="15.75">
      <c r="B27" s="96" t="s">
        <v>45</v>
      </c>
      <c r="C27" s="15" t="s">
        <v>46</v>
      </c>
      <c r="D27" s="16">
        <f>SUM(E27:G27)</f>
        <v>0</v>
      </c>
      <c r="E27" s="3">
        <v>0</v>
      </c>
      <c r="F27" s="3">
        <v>0</v>
      </c>
      <c r="G27" s="2">
        <v>0</v>
      </c>
    </row>
    <row r="28" spans="2:7" s="56" customFormat="1" ht="10.5" customHeight="1">
      <c r="B28" s="92"/>
      <c r="C28" s="15"/>
      <c r="D28" s="20"/>
      <c r="E28" s="25"/>
      <c r="F28" s="25"/>
      <c r="G28" s="25"/>
    </row>
    <row r="29" spans="2:7" s="56" customFormat="1" ht="66.75" customHeight="1">
      <c r="B29" s="94">
        <v>3</v>
      </c>
      <c r="C29" s="26" t="s">
        <v>102</v>
      </c>
      <c r="D29" s="27">
        <f>SUM(E29:G29)</f>
        <v>0</v>
      </c>
      <c r="E29" s="12">
        <f>IF(R5=1,ROUND((E11+E18+F32)*0.07,2),0)</f>
        <v>0</v>
      </c>
      <c r="F29" s="12">
        <f>IF(R5=1,ROUND((F11+F18+G32)*0.07,2),0)</f>
        <v>0</v>
      </c>
      <c r="G29" s="12">
        <f>IF(R5=1,ROUND((G11+G18+H32)*0.07,2),0)</f>
        <v>0</v>
      </c>
    </row>
    <row r="30" spans="2:7" s="56" customFormat="1" ht="9" customHeight="1">
      <c r="B30" s="92"/>
      <c r="C30" s="15"/>
      <c r="D30" s="20"/>
      <c r="E30" s="25"/>
      <c r="F30" s="25"/>
      <c r="G30" s="25"/>
    </row>
    <row r="31" spans="2:7" s="56" customFormat="1" ht="20.25" customHeight="1">
      <c r="B31" s="102">
        <v>4</v>
      </c>
      <c r="C31" s="22" t="s">
        <v>10</v>
      </c>
      <c r="D31" s="14">
        <f>SUM(E31:G31)</f>
        <v>0</v>
      </c>
      <c r="E31" s="8">
        <f>SUM(E32:E33)</f>
        <v>0</v>
      </c>
      <c r="F31" s="8">
        <f>SUM(F32:F33)</f>
        <v>0</v>
      </c>
      <c r="G31" s="8">
        <f>SUM(G32:G33)</f>
        <v>0</v>
      </c>
    </row>
    <row r="32" spans="2:8" s="56" customFormat="1" ht="15.75">
      <c r="B32" s="96" t="s">
        <v>11</v>
      </c>
      <c r="C32" s="15" t="s">
        <v>25</v>
      </c>
      <c r="D32" s="16">
        <f>SUM(E32:G32)</f>
        <v>0</v>
      </c>
      <c r="E32" s="3">
        <v>0</v>
      </c>
      <c r="F32" s="3">
        <v>0</v>
      </c>
      <c r="G32" s="2">
        <v>0</v>
      </c>
      <c r="H32" s="103"/>
    </row>
    <row r="33" spans="2:7" s="56" customFormat="1" ht="15.75">
      <c r="B33" s="96" t="s">
        <v>12</v>
      </c>
      <c r="C33" s="15" t="s">
        <v>19</v>
      </c>
      <c r="D33" s="16">
        <f>SUM(E33:G33)</f>
        <v>0</v>
      </c>
      <c r="E33" s="3">
        <v>0</v>
      </c>
      <c r="F33" s="3">
        <v>0</v>
      </c>
      <c r="G33" s="2">
        <v>0</v>
      </c>
    </row>
    <row r="34" spans="2:7" s="56" customFormat="1" ht="9" customHeight="1">
      <c r="B34" s="92"/>
      <c r="C34" s="17"/>
      <c r="D34" s="18"/>
      <c r="E34" s="8"/>
      <c r="F34" s="19"/>
      <c r="G34" s="19"/>
    </row>
    <row r="35" spans="2:7" s="56" customFormat="1" ht="46.5">
      <c r="B35" s="94">
        <v>5</v>
      </c>
      <c r="C35" s="13" t="s">
        <v>20</v>
      </c>
      <c r="D35" s="14">
        <f>SUM(E35:G35)</f>
        <v>0</v>
      </c>
      <c r="E35" s="3">
        <v>0</v>
      </c>
      <c r="F35" s="3">
        <v>0</v>
      </c>
      <c r="G35" s="2">
        <v>0</v>
      </c>
    </row>
    <row r="36" spans="2:7" s="56" customFormat="1" ht="9" customHeight="1">
      <c r="B36" s="92"/>
      <c r="C36" s="19"/>
      <c r="D36" s="20"/>
      <c r="E36" s="8"/>
      <c r="F36" s="19"/>
      <c r="G36" s="19"/>
    </row>
    <row r="37" spans="2:7" s="104" customFormat="1" ht="46.5">
      <c r="B37" s="94">
        <v>6</v>
      </c>
      <c r="C37" s="13" t="s">
        <v>21</v>
      </c>
      <c r="D37" s="14">
        <f>SUM(E37:G37)</f>
        <v>0</v>
      </c>
      <c r="E37" s="20">
        <f>E11+E18+E29+E32+E33-E35</f>
        <v>0</v>
      </c>
      <c r="F37" s="20">
        <f>F11+F18+F29+F32+F33-F35</f>
        <v>0</v>
      </c>
      <c r="G37" s="8">
        <f>G11+G18+G29+G32+G33-G35</f>
        <v>0</v>
      </c>
    </row>
    <row r="38" spans="2:7" s="104" customFormat="1" ht="7.5" customHeight="1">
      <c r="B38" s="92"/>
      <c r="C38" s="21"/>
      <c r="D38" s="20"/>
      <c r="E38" s="8"/>
      <c r="F38" s="21"/>
      <c r="G38" s="21"/>
    </row>
    <row r="39" spans="2:7" s="56" customFormat="1" ht="46.5">
      <c r="B39" s="94">
        <v>7</v>
      </c>
      <c r="C39" s="13" t="s">
        <v>22</v>
      </c>
      <c r="D39" s="14">
        <f>SUM(E39:G39)</f>
        <v>0</v>
      </c>
      <c r="E39" s="3">
        <v>0</v>
      </c>
      <c r="F39" s="3">
        <v>0</v>
      </c>
      <c r="G39" s="2">
        <v>0</v>
      </c>
    </row>
    <row r="40" spans="2:7" s="56" customFormat="1" ht="9" customHeight="1">
      <c r="B40" s="92"/>
      <c r="C40" s="19"/>
      <c r="D40" s="20"/>
      <c r="E40" s="8"/>
      <c r="F40" s="19"/>
      <c r="G40" s="19"/>
    </row>
    <row r="41" spans="2:7" s="56" customFormat="1" ht="31.5">
      <c r="B41" s="94">
        <v>8</v>
      </c>
      <c r="C41" s="13" t="s">
        <v>23</v>
      </c>
      <c r="D41" s="14">
        <f>SUM(E41:G41)</f>
        <v>0</v>
      </c>
      <c r="E41" s="3">
        <v>0</v>
      </c>
      <c r="F41" s="3">
        <v>0</v>
      </c>
      <c r="G41" s="2">
        <v>0</v>
      </c>
    </row>
    <row r="42" spans="2:7" s="56" customFormat="1" ht="9" customHeight="1">
      <c r="B42" s="92"/>
      <c r="C42" s="19"/>
      <c r="D42" s="20"/>
      <c r="E42" s="8"/>
      <c r="F42" s="19"/>
      <c r="G42" s="19"/>
    </row>
    <row r="43" spans="2:7" s="56" customFormat="1" ht="31.5" customHeight="1">
      <c r="B43" s="94">
        <v>9</v>
      </c>
      <c r="C43" s="13" t="s">
        <v>24</v>
      </c>
      <c r="D43" s="14">
        <f>SUM(E43:G43)</f>
        <v>0</v>
      </c>
      <c r="E43" s="20">
        <f>E37-E39-E41</f>
        <v>0</v>
      </c>
      <c r="F43" s="20">
        <f>F37-F39-F41</f>
        <v>0</v>
      </c>
      <c r="G43" s="8">
        <f>G37-G39-G41</f>
        <v>0</v>
      </c>
    </row>
    <row r="44" spans="2:7" s="56" customFormat="1" ht="12.75" customHeight="1">
      <c r="B44" s="21"/>
      <c r="C44" s="21"/>
      <c r="D44" s="20"/>
      <c r="E44" s="8"/>
      <c r="F44" s="19"/>
      <c r="G44" s="19"/>
    </row>
    <row r="45" spans="2:7" s="56" customFormat="1" ht="19.5" customHeight="1">
      <c r="B45" s="124"/>
      <c r="C45" s="124"/>
      <c r="D45" s="124"/>
      <c r="E45" s="124"/>
      <c r="F45" s="124"/>
      <c r="G45" s="124"/>
    </row>
    <row r="46" spans="2:7" s="56" customFormat="1" ht="15.75">
      <c r="B46" s="134" t="s">
        <v>2</v>
      </c>
      <c r="C46" s="134"/>
      <c r="D46" s="134"/>
      <c r="E46" s="134"/>
      <c r="F46" s="134"/>
      <c r="G46" s="134"/>
    </row>
    <row r="47" spans="2:7" s="56" customFormat="1" ht="9" customHeight="1">
      <c r="B47" s="138"/>
      <c r="C47" s="138"/>
      <c r="D47" s="138"/>
      <c r="E47" s="138"/>
      <c r="F47" s="138"/>
      <c r="G47" s="138"/>
    </row>
    <row r="48" spans="2:7" s="105" customFormat="1" ht="14.25" customHeight="1">
      <c r="B48" s="135" t="s">
        <v>6</v>
      </c>
      <c r="C48" s="136"/>
      <c r="D48" s="136"/>
      <c r="E48" s="136"/>
      <c r="F48" s="136"/>
      <c r="G48" s="136"/>
    </row>
    <row r="49" spans="2:7" s="105" customFormat="1" ht="4.5" customHeight="1">
      <c r="B49" s="106"/>
      <c r="C49" s="107"/>
      <c r="D49" s="107"/>
      <c r="E49" s="107"/>
      <c r="F49" s="107"/>
      <c r="G49" s="107"/>
    </row>
    <row r="50" spans="2:7" s="105" customFormat="1" ht="16.5" customHeight="1">
      <c r="B50" s="131" t="s">
        <v>5</v>
      </c>
      <c r="C50" s="131"/>
      <c r="D50" s="131"/>
      <c r="E50" s="131"/>
      <c r="F50" s="131"/>
      <c r="G50" s="131"/>
    </row>
    <row r="51" spans="2:7" s="105" customFormat="1" ht="4.5" customHeight="1">
      <c r="B51" s="108"/>
      <c r="C51" s="108"/>
      <c r="D51" s="108"/>
      <c r="E51" s="108"/>
      <c r="F51" s="108"/>
      <c r="G51" s="108"/>
    </row>
    <row r="52" spans="2:7" s="109" customFormat="1" ht="19.5" customHeight="1">
      <c r="B52" s="122" t="s">
        <v>37</v>
      </c>
      <c r="C52" s="122"/>
      <c r="D52" s="122"/>
      <c r="E52" s="122"/>
      <c r="F52" s="122"/>
      <c r="G52" s="122"/>
    </row>
    <row r="53" spans="2:7" s="105" customFormat="1" ht="4.5" customHeight="1">
      <c r="B53" s="110"/>
      <c r="C53" s="110"/>
      <c r="D53" s="110"/>
      <c r="E53" s="110"/>
      <c r="F53" s="110"/>
      <c r="G53" s="110"/>
    </row>
    <row r="54" spans="2:7" s="105" customFormat="1" ht="15">
      <c r="B54" s="129" t="s">
        <v>0</v>
      </c>
      <c r="C54" s="129"/>
      <c r="D54" s="129"/>
      <c r="E54" s="129"/>
      <c r="F54" s="129"/>
      <c r="G54" s="129"/>
    </row>
    <row r="55" spans="2:7" s="105" customFormat="1" ht="4.5" customHeight="1">
      <c r="B55" s="111"/>
      <c r="C55" s="111"/>
      <c r="D55" s="111"/>
      <c r="E55" s="111"/>
      <c r="F55" s="111"/>
      <c r="G55" s="111"/>
    </row>
    <row r="56" spans="2:7" s="105" customFormat="1" ht="47.25" customHeight="1">
      <c r="B56" s="131" t="s">
        <v>47</v>
      </c>
      <c r="C56" s="131"/>
      <c r="D56" s="131"/>
      <c r="E56" s="131"/>
      <c r="F56" s="131"/>
      <c r="G56" s="131"/>
    </row>
    <row r="57" spans="2:7" s="105" customFormat="1" ht="4.5" customHeight="1">
      <c r="B57" s="111"/>
      <c r="C57" s="111"/>
      <c r="D57" s="111"/>
      <c r="E57" s="111"/>
      <c r="F57" s="111"/>
      <c r="G57" s="111"/>
    </row>
    <row r="58" spans="2:7" s="105" customFormat="1" ht="30" customHeight="1">
      <c r="B58" s="131" t="s">
        <v>36</v>
      </c>
      <c r="C58" s="131"/>
      <c r="D58" s="131"/>
      <c r="E58" s="131"/>
      <c r="F58" s="131"/>
      <c r="G58" s="131"/>
    </row>
    <row r="59" spans="2:7" s="105" customFormat="1" ht="4.5" customHeight="1">
      <c r="B59" s="111"/>
      <c r="C59" s="111"/>
      <c r="D59" s="111"/>
      <c r="E59" s="111"/>
      <c r="F59" s="111"/>
      <c r="G59" s="111"/>
    </row>
    <row r="60" spans="2:7" s="56" customFormat="1" ht="91.5" customHeight="1">
      <c r="B60" s="120" t="s">
        <v>103</v>
      </c>
      <c r="C60" s="121"/>
      <c r="D60" s="121"/>
      <c r="E60" s="121"/>
      <c r="F60" s="121"/>
      <c r="G60" s="121"/>
    </row>
    <row r="61" spans="2:7" s="56" customFormat="1" ht="4.5" customHeight="1">
      <c r="B61" s="128"/>
      <c r="C61" s="128"/>
      <c r="D61" s="128"/>
      <c r="E61" s="128"/>
      <c r="F61" s="128"/>
      <c r="G61" s="128"/>
    </row>
    <row r="62" spans="2:7" s="56" customFormat="1" ht="78.75" customHeight="1">
      <c r="B62" s="123" t="s">
        <v>43</v>
      </c>
      <c r="C62" s="123"/>
      <c r="D62" s="123"/>
      <c r="E62" s="123"/>
      <c r="F62" s="123"/>
      <c r="G62" s="123"/>
    </row>
    <row r="63" spans="2:7" s="56" customFormat="1" ht="9" customHeight="1">
      <c r="B63" s="127"/>
      <c r="C63" s="127"/>
      <c r="D63" s="127"/>
      <c r="E63" s="127"/>
      <c r="F63" s="127"/>
      <c r="G63" s="127"/>
    </row>
    <row r="64" spans="2:7" s="56" customFormat="1" ht="19.5" customHeight="1">
      <c r="B64" s="125"/>
      <c r="C64" s="125"/>
      <c r="D64" s="125"/>
      <c r="E64" s="125"/>
      <c r="F64" s="125"/>
      <c r="G64" s="125"/>
    </row>
    <row r="65" spans="2:7" ht="15" customHeight="1">
      <c r="B65" s="130"/>
      <c r="C65" s="130"/>
      <c r="D65" s="130"/>
      <c r="E65" s="130"/>
      <c r="F65" s="130"/>
      <c r="G65" s="130"/>
    </row>
    <row r="66" spans="2:7" ht="15" customHeight="1">
      <c r="B66" s="126"/>
      <c r="C66" s="126"/>
      <c r="D66" s="126"/>
      <c r="E66" s="126"/>
      <c r="F66" s="126"/>
      <c r="G66" s="126"/>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insertRows="0"/>
  <mergeCells count="19">
    <mergeCell ref="B58:G58"/>
    <mergeCell ref="B7:G7"/>
    <mergeCell ref="A2:G2"/>
    <mergeCell ref="B50:G50"/>
    <mergeCell ref="B46:G46"/>
    <mergeCell ref="B48:G48"/>
    <mergeCell ref="B3:G3"/>
    <mergeCell ref="B47:G47"/>
    <mergeCell ref="B56:G56"/>
    <mergeCell ref="B60:G60"/>
    <mergeCell ref="B52:G52"/>
    <mergeCell ref="B62:G62"/>
    <mergeCell ref="B45:G45"/>
    <mergeCell ref="B64:G64"/>
    <mergeCell ref="B66:G66"/>
    <mergeCell ref="B63:G63"/>
    <mergeCell ref="B61:G61"/>
    <mergeCell ref="B54:G54"/>
    <mergeCell ref="B65:G65"/>
  </mergeCells>
  <printOptions horizontalCentered="1"/>
  <pageMargins left="0.5905511811023623" right="0.5905511811023623" top="0.984251968503937" bottom="0.7874015748031497" header="0.5118110236220472" footer="0.5118110236220472"/>
  <pageSetup fitToHeight="2" fitToWidth="1" horizontalDpi="600" verticalDpi="600" orientation="portrait" paperSize="9" scale="70" r:id="rId3"/>
  <headerFooter>
    <oddHeader>&amp;LAnlage zur Projektskizze
Zukunftsinitiative Stadtteil II (ZIS II)
Programm "Soziale Stadt" - Projektfonds
&amp;RStand Oktober 2015</oddHeader>
  </headerFooter>
  <rowBreaks count="2" manualBreakCount="2">
    <brk id="5" min="1" max="6" man="1"/>
    <brk id="25" min="1" max="6" man="1"/>
  </rowBreaks>
  <colBreaks count="2" manualBreakCount="2">
    <brk id="3" max="55" man="1"/>
    <brk id="6" max="65535" man="1"/>
  </colBreaks>
  <ignoredErrors>
    <ignoredError sqref="D16 E22:G22"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L30" sqref="L3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55" t="s">
        <v>95</v>
      </c>
      <c r="B1" s="56"/>
      <c r="C1" s="56"/>
      <c r="D1" s="56"/>
      <c r="E1" s="56"/>
      <c r="F1" s="56"/>
      <c r="G1" s="60" t="s">
        <v>110</v>
      </c>
      <c r="H1" s="56"/>
      <c r="I1" s="56"/>
      <c r="J1" s="56"/>
      <c r="K1" s="56"/>
      <c r="L1" s="56"/>
      <c r="M1" s="56"/>
      <c r="N1" s="56"/>
      <c r="O1" s="56"/>
      <c r="P1" s="56"/>
      <c r="R1" s="56"/>
      <c r="S1" s="56"/>
      <c r="T1" s="56"/>
      <c r="U1" s="56"/>
      <c r="V1" s="56"/>
    </row>
    <row r="2" spans="1:22" ht="12.75">
      <c r="A2" s="56"/>
      <c r="B2" s="56"/>
      <c r="C2" s="56"/>
      <c r="D2" s="56"/>
      <c r="E2" s="56"/>
      <c r="F2" s="56"/>
      <c r="G2" s="56"/>
      <c r="H2" s="56"/>
      <c r="I2" s="56"/>
      <c r="J2" s="56"/>
      <c r="K2" s="56"/>
      <c r="L2" s="56"/>
      <c r="M2" s="56"/>
      <c r="N2" s="56"/>
      <c r="O2" s="56"/>
      <c r="P2" s="56"/>
      <c r="Q2" s="56"/>
      <c r="R2" s="56"/>
      <c r="S2" s="56"/>
      <c r="T2" s="56"/>
      <c r="U2" s="56"/>
      <c r="V2" s="56"/>
    </row>
    <row r="3" spans="1:22" ht="12.75">
      <c r="A3" s="57" t="s">
        <v>101</v>
      </c>
      <c r="B3" s="58"/>
      <c r="C3" s="58"/>
      <c r="D3" s="64"/>
      <c r="E3" s="64"/>
      <c r="F3" s="56"/>
      <c r="G3" s="56"/>
      <c r="H3" s="56"/>
      <c r="I3" s="56"/>
      <c r="J3" s="56"/>
      <c r="K3" s="56"/>
      <c r="L3" s="56"/>
      <c r="M3" s="56"/>
      <c r="N3" s="56"/>
      <c r="O3" s="56"/>
      <c r="P3" s="56"/>
      <c r="Q3" s="56"/>
      <c r="R3" s="56"/>
      <c r="S3" s="56"/>
      <c r="T3" s="56"/>
      <c r="U3" s="56"/>
      <c r="V3" s="56"/>
    </row>
    <row r="4" spans="1:22" ht="12.75">
      <c r="A4" s="56"/>
      <c r="B4" s="56"/>
      <c r="C4" s="56"/>
      <c r="D4" s="56"/>
      <c r="E4" s="56"/>
      <c r="F4" s="56"/>
      <c r="G4" s="56"/>
      <c r="H4" s="56"/>
      <c r="I4" s="56"/>
      <c r="J4" s="56"/>
      <c r="K4" s="56"/>
      <c r="L4" s="56"/>
      <c r="M4" s="56"/>
      <c r="N4" s="56"/>
      <c r="O4" s="56"/>
      <c r="P4" s="56"/>
      <c r="Q4" s="56"/>
      <c r="R4" s="139" t="s">
        <v>49</v>
      </c>
      <c r="S4" s="139"/>
      <c r="T4" s="139"/>
      <c r="U4" s="56"/>
      <c r="V4" s="56"/>
    </row>
    <row r="5" spans="1:22" ht="63.75">
      <c r="A5" s="44" t="s">
        <v>50</v>
      </c>
      <c r="B5" s="44" t="s">
        <v>51</v>
      </c>
      <c r="C5" s="44" t="s">
        <v>52</v>
      </c>
      <c r="D5" s="44" t="s">
        <v>53</v>
      </c>
      <c r="E5" s="44" t="s">
        <v>67</v>
      </c>
      <c r="F5" s="39" t="s">
        <v>70</v>
      </c>
      <c r="G5" s="44" t="s">
        <v>54</v>
      </c>
      <c r="H5" s="61" t="s">
        <v>55</v>
      </c>
      <c r="I5" s="61" t="s">
        <v>56</v>
      </c>
      <c r="J5" s="61" t="s">
        <v>57</v>
      </c>
      <c r="K5" s="41" t="s">
        <v>71</v>
      </c>
      <c r="L5" s="61" t="s">
        <v>58</v>
      </c>
      <c r="M5" s="61" t="s">
        <v>104</v>
      </c>
      <c r="N5" s="41" t="s">
        <v>74</v>
      </c>
      <c r="O5" s="41" t="s">
        <v>76</v>
      </c>
      <c r="P5" s="41" t="s">
        <v>105</v>
      </c>
      <c r="Q5" s="61" t="s">
        <v>59</v>
      </c>
      <c r="R5" s="41" t="s">
        <v>72</v>
      </c>
      <c r="S5" s="41" t="s">
        <v>75</v>
      </c>
      <c r="T5" s="41" t="s">
        <v>113</v>
      </c>
      <c r="U5" s="41" t="s">
        <v>73</v>
      </c>
      <c r="V5" s="56"/>
    </row>
    <row r="6" spans="1:22" ht="12.75">
      <c r="A6" s="46">
        <v>1</v>
      </c>
      <c r="B6" s="46">
        <f aca="true" t="shared" si="0" ref="B6:U6">A6+1</f>
        <v>2</v>
      </c>
      <c r="C6" s="46">
        <f t="shared" si="0"/>
        <v>3</v>
      </c>
      <c r="D6" s="46">
        <f t="shared" si="0"/>
        <v>4</v>
      </c>
      <c r="E6" s="46">
        <f t="shared" si="0"/>
        <v>5</v>
      </c>
      <c r="F6" s="40">
        <f t="shared" si="0"/>
        <v>6</v>
      </c>
      <c r="G6" s="40">
        <f t="shared" si="0"/>
        <v>7</v>
      </c>
      <c r="H6" s="42">
        <f t="shared" si="0"/>
        <v>8</v>
      </c>
      <c r="I6" s="42">
        <f t="shared" si="0"/>
        <v>9</v>
      </c>
      <c r="J6" s="42">
        <f t="shared" si="0"/>
        <v>10</v>
      </c>
      <c r="K6" s="42">
        <f t="shared" si="0"/>
        <v>11</v>
      </c>
      <c r="L6" s="42">
        <f t="shared" si="0"/>
        <v>12</v>
      </c>
      <c r="M6" s="42">
        <f t="shared" si="0"/>
        <v>13</v>
      </c>
      <c r="N6" s="42">
        <f t="shared" si="0"/>
        <v>14</v>
      </c>
      <c r="O6" s="42">
        <f t="shared" si="0"/>
        <v>15</v>
      </c>
      <c r="P6" s="42">
        <f t="shared" si="0"/>
        <v>16</v>
      </c>
      <c r="Q6" s="42">
        <f t="shared" si="0"/>
        <v>17</v>
      </c>
      <c r="R6" s="42">
        <f t="shared" si="0"/>
        <v>18</v>
      </c>
      <c r="S6" s="42">
        <f t="shared" si="0"/>
        <v>19</v>
      </c>
      <c r="T6" s="42">
        <f t="shared" si="0"/>
        <v>20</v>
      </c>
      <c r="U6" s="42">
        <f t="shared" si="0"/>
        <v>21</v>
      </c>
      <c r="V6" s="56"/>
    </row>
    <row r="7" spans="1:22" ht="70.5" customHeight="1">
      <c r="A7" s="47"/>
      <c r="B7" s="47" t="s">
        <v>61</v>
      </c>
      <c r="C7" s="47" t="s">
        <v>61</v>
      </c>
      <c r="D7" s="47" t="s">
        <v>61</v>
      </c>
      <c r="E7" s="47" t="s">
        <v>61</v>
      </c>
      <c r="F7" s="47" t="s">
        <v>61</v>
      </c>
      <c r="G7" s="47" t="s">
        <v>61</v>
      </c>
      <c r="H7" s="38" t="s">
        <v>62</v>
      </c>
      <c r="I7" s="38" t="s">
        <v>61</v>
      </c>
      <c r="J7" s="38" t="s">
        <v>61</v>
      </c>
      <c r="K7" s="38" t="s">
        <v>77</v>
      </c>
      <c r="L7" s="38" t="s">
        <v>78</v>
      </c>
      <c r="M7" s="38" t="s">
        <v>63</v>
      </c>
      <c r="N7" s="38" t="s">
        <v>79</v>
      </c>
      <c r="O7" s="38" t="s">
        <v>80</v>
      </c>
      <c r="P7" s="38" t="s">
        <v>81</v>
      </c>
      <c r="Q7" s="38" t="s">
        <v>82</v>
      </c>
      <c r="R7" s="38" t="s">
        <v>61</v>
      </c>
      <c r="S7" s="38" t="s">
        <v>61</v>
      </c>
      <c r="T7" s="38" t="s">
        <v>61</v>
      </c>
      <c r="U7" s="38" t="s">
        <v>83</v>
      </c>
      <c r="V7" s="56"/>
    </row>
    <row r="8" spans="1:22" ht="12.75">
      <c r="A8" s="50" t="s">
        <v>69</v>
      </c>
      <c r="B8" s="51" t="s">
        <v>64</v>
      </c>
      <c r="C8" s="51" t="s">
        <v>66</v>
      </c>
      <c r="D8" s="52" t="s">
        <v>65</v>
      </c>
      <c r="E8" s="52" t="s">
        <v>68</v>
      </c>
      <c r="F8" s="52">
        <v>2400</v>
      </c>
      <c r="G8" s="50">
        <v>40</v>
      </c>
      <c r="H8" s="52">
        <f>F8/(G8*4.3)</f>
        <v>13.953488372093023</v>
      </c>
      <c r="I8" s="50">
        <v>30</v>
      </c>
      <c r="J8" s="53">
        <v>20</v>
      </c>
      <c r="K8" s="54">
        <f>J8/G8</f>
        <v>0.5</v>
      </c>
      <c r="L8" s="52">
        <f>J8*F8*12/G8</f>
        <v>14400</v>
      </c>
      <c r="M8" s="52">
        <f>L8/12</f>
        <v>1200</v>
      </c>
      <c r="N8" s="50">
        <v>15</v>
      </c>
      <c r="O8" s="83">
        <f>(G8*((250-I8)/5)*J8/G8)/12*N8</f>
        <v>1100</v>
      </c>
      <c r="P8" s="83">
        <f>O8/N8</f>
        <v>73.33333333333333</v>
      </c>
      <c r="Q8" s="34">
        <f>(L8/12*N8)</f>
        <v>18000</v>
      </c>
      <c r="R8" s="34">
        <v>12000</v>
      </c>
      <c r="S8" s="34">
        <v>6000</v>
      </c>
      <c r="T8" s="34"/>
      <c r="U8" s="34">
        <f aca="true" t="shared" si="1" ref="U8:U14">S8+R8+T8</f>
        <v>18000</v>
      </c>
      <c r="V8" s="56"/>
    </row>
    <row r="9" spans="1:22" ht="12.75">
      <c r="A9" s="48">
        <v>1</v>
      </c>
      <c r="B9" s="74"/>
      <c r="C9" s="74"/>
      <c r="D9" s="79"/>
      <c r="E9" s="79"/>
      <c r="F9" s="79"/>
      <c r="G9" s="80"/>
      <c r="H9" s="75" t="e">
        <f aca="true" t="shared" si="2" ref="H9:H14">ROUND(F9/(G9*4.3),2)</f>
        <v>#DIV/0!</v>
      </c>
      <c r="I9" s="80"/>
      <c r="J9" s="81"/>
      <c r="K9" s="76" t="e">
        <f aca="true" t="shared" si="3" ref="K9:K14">ROUND(J9/G9,1)</f>
        <v>#DIV/0!</v>
      </c>
      <c r="L9" s="75" t="e">
        <f aca="true" t="shared" si="4" ref="L9:L14">ROUND(J9*F9*12/G9,2)</f>
        <v>#DIV/0!</v>
      </c>
      <c r="M9" s="75" t="e">
        <f aca="true" t="shared" si="5" ref="M9:M14">ROUND(L9/12,2)</f>
        <v>#DIV/0!</v>
      </c>
      <c r="N9" s="80"/>
      <c r="O9" s="82" t="e">
        <f aca="true" t="shared" si="6" ref="O9:O14">ROUND(G9*(((250-I9)/5)*J9/G9)/12*N9,1)</f>
        <v>#DIV/0!</v>
      </c>
      <c r="P9" s="82" t="e">
        <f aca="true" t="shared" si="7" ref="P9:P14">ROUND(O9/N9,1)</f>
        <v>#DIV/0!</v>
      </c>
      <c r="Q9" s="77" t="e">
        <f aca="true" t="shared" si="8" ref="Q9:Q14">ROUND((L9/12*N9),2)</f>
        <v>#DIV/0!</v>
      </c>
      <c r="R9" s="74"/>
      <c r="S9" s="74"/>
      <c r="T9" s="74"/>
      <c r="U9" s="77">
        <f t="shared" si="1"/>
        <v>0</v>
      </c>
      <c r="V9" s="56"/>
    </row>
    <row r="10" spans="1:22" ht="12.75">
      <c r="A10" s="48">
        <v>2</v>
      </c>
      <c r="B10" s="74"/>
      <c r="C10" s="74"/>
      <c r="D10" s="79"/>
      <c r="E10" s="79"/>
      <c r="F10" s="79"/>
      <c r="G10" s="80"/>
      <c r="H10" s="75" t="e">
        <f t="shared" si="2"/>
        <v>#DIV/0!</v>
      </c>
      <c r="I10" s="80"/>
      <c r="J10" s="81"/>
      <c r="K10" s="76" t="e">
        <f t="shared" si="3"/>
        <v>#DIV/0!</v>
      </c>
      <c r="L10" s="75" t="e">
        <f t="shared" si="4"/>
        <v>#DIV/0!</v>
      </c>
      <c r="M10" s="75" t="e">
        <f t="shared" si="5"/>
        <v>#DIV/0!</v>
      </c>
      <c r="N10" s="80"/>
      <c r="O10" s="82" t="e">
        <f t="shared" si="6"/>
        <v>#DIV/0!</v>
      </c>
      <c r="P10" s="82" t="e">
        <f t="shared" si="7"/>
        <v>#DIV/0!</v>
      </c>
      <c r="Q10" s="77" t="e">
        <f t="shared" si="8"/>
        <v>#DIV/0!</v>
      </c>
      <c r="R10" s="74"/>
      <c r="S10" s="74"/>
      <c r="T10" s="74"/>
      <c r="U10" s="77">
        <f t="shared" si="1"/>
        <v>0</v>
      </c>
      <c r="V10" s="56"/>
    </row>
    <row r="11" spans="1:22" ht="12.75">
      <c r="A11" s="48">
        <v>3</v>
      </c>
      <c r="B11" s="74"/>
      <c r="C11" s="74"/>
      <c r="D11" s="79"/>
      <c r="E11" s="79"/>
      <c r="F11" s="79"/>
      <c r="G11" s="80"/>
      <c r="H11" s="75" t="e">
        <f t="shared" si="2"/>
        <v>#DIV/0!</v>
      </c>
      <c r="I11" s="80"/>
      <c r="J11" s="81"/>
      <c r="K11" s="76" t="e">
        <f t="shared" si="3"/>
        <v>#DIV/0!</v>
      </c>
      <c r="L11" s="75" t="e">
        <f t="shared" si="4"/>
        <v>#DIV/0!</v>
      </c>
      <c r="M11" s="75" t="e">
        <f t="shared" si="5"/>
        <v>#DIV/0!</v>
      </c>
      <c r="N11" s="80"/>
      <c r="O11" s="82" t="e">
        <f t="shared" si="6"/>
        <v>#DIV/0!</v>
      </c>
      <c r="P11" s="82" t="e">
        <f t="shared" si="7"/>
        <v>#DIV/0!</v>
      </c>
      <c r="Q11" s="77" t="e">
        <f t="shared" si="8"/>
        <v>#DIV/0!</v>
      </c>
      <c r="R11" s="74"/>
      <c r="S11" s="74"/>
      <c r="T11" s="74"/>
      <c r="U11" s="77">
        <f t="shared" si="1"/>
        <v>0</v>
      </c>
      <c r="V11" s="56"/>
    </row>
    <row r="12" spans="1:22" ht="12.75">
      <c r="A12" s="48">
        <v>4</v>
      </c>
      <c r="B12" s="74"/>
      <c r="C12" s="74"/>
      <c r="D12" s="79"/>
      <c r="E12" s="79"/>
      <c r="F12" s="79"/>
      <c r="G12" s="80"/>
      <c r="H12" s="75" t="e">
        <f t="shared" si="2"/>
        <v>#DIV/0!</v>
      </c>
      <c r="I12" s="80"/>
      <c r="J12" s="81"/>
      <c r="K12" s="76" t="e">
        <f t="shared" si="3"/>
        <v>#DIV/0!</v>
      </c>
      <c r="L12" s="75" t="e">
        <f t="shared" si="4"/>
        <v>#DIV/0!</v>
      </c>
      <c r="M12" s="75" t="e">
        <f t="shared" si="5"/>
        <v>#DIV/0!</v>
      </c>
      <c r="N12" s="80"/>
      <c r="O12" s="82" t="e">
        <f t="shared" si="6"/>
        <v>#DIV/0!</v>
      </c>
      <c r="P12" s="82" t="e">
        <f t="shared" si="7"/>
        <v>#DIV/0!</v>
      </c>
      <c r="Q12" s="77" t="e">
        <f t="shared" si="8"/>
        <v>#DIV/0!</v>
      </c>
      <c r="R12" s="74"/>
      <c r="S12" s="74"/>
      <c r="T12" s="74"/>
      <c r="U12" s="77">
        <f t="shared" si="1"/>
        <v>0</v>
      </c>
      <c r="V12" s="56"/>
    </row>
    <row r="13" spans="1:22" ht="12.75">
      <c r="A13" s="48">
        <v>5</v>
      </c>
      <c r="B13" s="74"/>
      <c r="C13" s="74"/>
      <c r="D13" s="79"/>
      <c r="E13" s="79"/>
      <c r="F13" s="79"/>
      <c r="G13" s="80"/>
      <c r="H13" s="75" t="e">
        <f t="shared" si="2"/>
        <v>#DIV/0!</v>
      </c>
      <c r="I13" s="80"/>
      <c r="J13" s="81"/>
      <c r="K13" s="76" t="e">
        <f t="shared" si="3"/>
        <v>#DIV/0!</v>
      </c>
      <c r="L13" s="75" t="e">
        <f t="shared" si="4"/>
        <v>#DIV/0!</v>
      </c>
      <c r="M13" s="75" t="e">
        <f t="shared" si="5"/>
        <v>#DIV/0!</v>
      </c>
      <c r="N13" s="80"/>
      <c r="O13" s="82" t="e">
        <f t="shared" si="6"/>
        <v>#DIV/0!</v>
      </c>
      <c r="P13" s="82" t="e">
        <f t="shared" si="7"/>
        <v>#DIV/0!</v>
      </c>
      <c r="Q13" s="77" t="e">
        <f t="shared" si="8"/>
        <v>#DIV/0!</v>
      </c>
      <c r="R13" s="74"/>
      <c r="S13" s="74"/>
      <c r="T13" s="74"/>
      <c r="U13" s="77">
        <f t="shared" si="1"/>
        <v>0</v>
      </c>
      <c r="V13" s="56"/>
    </row>
    <row r="14" spans="1:22" ht="12.75">
      <c r="A14" s="48">
        <v>6</v>
      </c>
      <c r="B14" s="74"/>
      <c r="C14" s="74"/>
      <c r="D14" s="79"/>
      <c r="E14" s="79"/>
      <c r="F14" s="79"/>
      <c r="G14" s="80"/>
      <c r="H14" s="75" t="e">
        <f t="shared" si="2"/>
        <v>#DIV/0!</v>
      </c>
      <c r="I14" s="80"/>
      <c r="J14" s="81"/>
      <c r="K14" s="76" t="e">
        <f t="shared" si="3"/>
        <v>#DIV/0!</v>
      </c>
      <c r="L14" s="75" t="e">
        <f t="shared" si="4"/>
        <v>#DIV/0!</v>
      </c>
      <c r="M14" s="75" t="e">
        <f t="shared" si="5"/>
        <v>#DIV/0!</v>
      </c>
      <c r="N14" s="80"/>
      <c r="O14" s="82" t="e">
        <f t="shared" si="6"/>
        <v>#DIV/0!</v>
      </c>
      <c r="P14" s="82" t="e">
        <f t="shared" si="7"/>
        <v>#DIV/0!</v>
      </c>
      <c r="Q14" s="77" t="e">
        <f t="shared" si="8"/>
        <v>#DIV/0!</v>
      </c>
      <c r="R14" s="74"/>
      <c r="S14" s="74"/>
      <c r="T14" s="74"/>
      <c r="U14" s="77">
        <f t="shared" si="1"/>
        <v>0</v>
      </c>
      <c r="V14" s="56"/>
    </row>
    <row r="15" spans="1:22" ht="12.75">
      <c r="A15" s="56"/>
      <c r="B15" s="56"/>
      <c r="C15" s="56"/>
      <c r="D15" s="56"/>
      <c r="E15" s="56"/>
      <c r="F15" s="56"/>
      <c r="G15" s="56"/>
      <c r="H15" s="64"/>
      <c r="I15" s="78"/>
      <c r="J15" s="78"/>
      <c r="K15" s="64"/>
      <c r="L15" s="64"/>
      <c r="M15" s="64"/>
      <c r="N15" s="64"/>
      <c r="O15" s="64"/>
      <c r="P15" s="64"/>
      <c r="Q15" s="64"/>
      <c r="R15" s="64"/>
      <c r="S15" s="64"/>
      <c r="T15" s="64"/>
      <c r="U15" s="64"/>
      <c r="V15" s="56"/>
    </row>
    <row r="16" spans="1:22" ht="12.75">
      <c r="A16" s="56"/>
      <c r="B16" s="56"/>
      <c r="C16" s="56"/>
      <c r="D16" s="56"/>
      <c r="E16" s="56"/>
      <c r="F16" s="56"/>
      <c r="G16" s="56"/>
      <c r="H16" s="56"/>
      <c r="I16" s="56"/>
      <c r="J16" s="56"/>
      <c r="K16" s="56"/>
      <c r="L16" s="56"/>
      <c r="M16" s="56"/>
      <c r="N16" s="56"/>
      <c r="O16" s="56"/>
      <c r="P16" s="56"/>
      <c r="Q16" s="56"/>
      <c r="R16" s="56"/>
      <c r="S16" s="56"/>
      <c r="T16" s="56"/>
      <c r="U16" s="56"/>
      <c r="V16" s="56"/>
    </row>
  </sheetData>
  <sheetProtection/>
  <mergeCells count="1">
    <mergeCell ref="R4:T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K41"/>
  <sheetViews>
    <sheetView zoomScalePageLayoutView="0" workbookViewId="0" topLeftCell="A1">
      <selection activeCell="G5" sqref="G5"/>
    </sheetView>
  </sheetViews>
  <sheetFormatPr defaultColWidth="11.421875" defaultRowHeight="12.75"/>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7" width="13.7109375" style="0" customWidth="1"/>
    <col min="8" max="8" width="14.28125" style="0" customWidth="1"/>
  </cols>
  <sheetData>
    <row r="1" spans="1:9" ht="18.75">
      <c r="A1" s="55" t="s">
        <v>94</v>
      </c>
      <c r="B1" s="56"/>
      <c r="C1" s="56"/>
      <c r="D1" s="56"/>
      <c r="E1" s="56"/>
      <c r="F1" s="56"/>
      <c r="G1" s="56"/>
      <c r="H1" s="56"/>
      <c r="I1" s="56"/>
    </row>
    <row r="2" spans="1:9" ht="12.75">
      <c r="A2" s="56"/>
      <c r="B2" s="56"/>
      <c r="C2" s="56"/>
      <c r="D2" s="56"/>
      <c r="E2" s="56"/>
      <c r="F2" s="56"/>
      <c r="G2" s="56"/>
      <c r="H2" s="56"/>
      <c r="I2" s="56"/>
    </row>
    <row r="3" spans="1:9" ht="12.75">
      <c r="A3" s="57" t="s">
        <v>101</v>
      </c>
      <c r="B3" s="58"/>
      <c r="C3" s="58"/>
      <c r="D3" s="64"/>
      <c r="E3" s="64"/>
      <c r="F3" s="56"/>
      <c r="G3" s="56"/>
      <c r="H3" s="84" t="s">
        <v>110</v>
      </c>
      <c r="I3" s="56"/>
    </row>
    <row r="4" spans="1:9" ht="12.75">
      <c r="A4" s="56"/>
      <c r="B4" s="56"/>
      <c r="C4" s="56"/>
      <c r="D4" s="56"/>
      <c r="E4" s="56"/>
      <c r="F4" s="56"/>
      <c r="G4" s="56"/>
      <c r="H4" s="56"/>
      <c r="I4" s="56"/>
    </row>
    <row r="5" spans="1:9" ht="18" customHeight="1">
      <c r="A5" s="59" t="s">
        <v>88</v>
      </c>
      <c r="B5" s="59"/>
      <c r="C5" s="59"/>
      <c r="D5" s="56"/>
      <c r="E5" s="118"/>
      <c r="F5" s="118"/>
      <c r="G5" s="119"/>
      <c r="H5" s="56"/>
      <c r="I5" s="56"/>
    </row>
    <row r="6" spans="1:9" ht="38.25">
      <c r="A6" s="44" t="s">
        <v>50</v>
      </c>
      <c r="B6" s="45" t="s">
        <v>84</v>
      </c>
      <c r="C6" s="45" t="s">
        <v>98</v>
      </c>
      <c r="D6" s="41" t="s">
        <v>85</v>
      </c>
      <c r="E6" s="43" t="s">
        <v>86</v>
      </c>
      <c r="F6" s="41" t="s">
        <v>87</v>
      </c>
      <c r="G6" s="41" t="s">
        <v>109</v>
      </c>
      <c r="H6" s="41" t="s">
        <v>60</v>
      </c>
      <c r="I6" s="56"/>
    </row>
    <row r="7" spans="1:9" ht="12.75">
      <c r="A7" s="46">
        <v>1</v>
      </c>
      <c r="B7" s="46">
        <f aca="true" t="shared" si="0" ref="B7:H7">A7+1</f>
        <v>2</v>
      </c>
      <c r="C7" s="46">
        <f t="shared" si="0"/>
        <v>3</v>
      </c>
      <c r="D7" s="42">
        <f t="shared" si="0"/>
        <v>4</v>
      </c>
      <c r="E7" s="42">
        <f>D7+1</f>
        <v>5</v>
      </c>
      <c r="F7" s="42">
        <f t="shared" si="0"/>
        <v>6</v>
      </c>
      <c r="G7" s="42">
        <f t="shared" si="0"/>
        <v>7</v>
      </c>
      <c r="H7" s="42">
        <f t="shared" si="0"/>
        <v>8</v>
      </c>
      <c r="I7" s="56"/>
    </row>
    <row r="8" spans="1:9" ht="22.5">
      <c r="A8" s="47"/>
      <c r="B8" s="47" t="s">
        <v>61</v>
      </c>
      <c r="C8" s="47" t="s">
        <v>61</v>
      </c>
      <c r="D8" s="38" t="s">
        <v>96</v>
      </c>
      <c r="E8" s="38" t="s">
        <v>61</v>
      </c>
      <c r="F8" s="38" t="s">
        <v>89</v>
      </c>
      <c r="G8" s="38" t="s">
        <v>89</v>
      </c>
      <c r="H8" s="38" t="s">
        <v>91</v>
      </c>
      <c r="I8" s="56"/>
    </row>
    <row r="9" spans="1:9" ht="12.75" customHeight="1">
      <c r="A9" s="35" t="s">
        <v>69</v>
      </c>
      <c r="B9" s="35">
        <v>39.86</v>
      </c>
      <c r="C9" s="35">
        <v>12</v>
      </c>
      <c r="D9" s="34">
        <f>(B9*C9)*3.44</f>
        <v>1645.4207999999999</v>
      </c>
      <c r="E9" s="34">
        <v>1621.5</v>
      </c>
      <c r="F9" s="34"/>
      <c r="G9" s="34"/>
      <c r="H9" s="36">
        <f>E9</f>
        <v>1621.5</v>
      </c>
      <c r="I9" s="56"/>
    </row>
    <row r="10" spans="1:9" ht="12.75" customHeight="1">
      <c r="A10" s="48">
        <v>1</v>
      </c>
      <c r="B10" s="70"/>
      <c r="C10" s="70"/>
      <c r="D10" s="63">
        <f>ROUND((B10*C10)*3.44,2)</f>
        <v>0</v>
      </c>
      <c r="E10" s="71"/>
      <c r="F10" s="63"/>
      <c r="G10" s="63"/>
      <c r="H10" s="63">
        <f>E10</f>
        <v>0</v>
      </c>
      <c r="I10" s="56"/>
    </row>
    <row r="11" spans="1:9" ht="12.75" customHeight="1">
      <c r="A11" s="62">
        <v>2</v>
      </c>
      <c r="B11" s="70"/>
      <c r="C11" s="70"/>
      <c r="D11" s="63">
        <f>ROUND((B11*C11)*3.44,2)</f>
        <v>0</v>
      </c>
      <c r="E11" s="71"/>
      <c r="F11" s="63"/>
      <c r="G11" s="63"/>
      <c r="H11" s="63">
        <f>E11</f>
        <v>0</v>
      </c>
      <c r="I11" s="56"/>
    </row>
    <row r="12" spans="1:9" ht="12.75">
      <c r="A12" s="62">
        <v>3</v>
      </c>
      <c r="B12" s="70"/>
      <c r="C12" s="70"/>
      <c r="D12" s="63">
        <f>ROUND((B12*C12)*3.44,2)</f>
        <v>0</v>
      </c>
      <c r="E12" s="71"/>
      <c r="F12" s="63"/>
      <c r="G12" s="63"/>
      <c r="H12" s="63">
        <f>E12</f>
        <v>0</v>
      </c>
      <c r="I12" s="56"/>
    </row>
    <row r="13" spans="1:9" ht="12.75">
      <c r="A13" s="62"/>
      <c r="B13" s="62"/>
      <c r="C13" s="67" t="s">
        <v>99</v>
      </c>
      <c r="D13" s="68">
        <f>SUM(D10:D12)</f>
        <v>0</v>
      </c>
      <c r="E13" s="68">
        <f>SUM(E10:E12)</f>
        <v>0</v>
      </c>
      <c r="F13" s="68"/>
      <c r="G13" s="68"/>
      <c r="H13" s="68">
        <f>E13</f>
        <v>0</v>
      </c>
      <c r="I13" s="56"/>
    </row>
    <row r="14" spans="1:9" ht="12.75">
      <c r="A14" s="56"/>
      <c r="B14" s="56"/>
      <c r="C14" s="56"/>
      <c r="D14" s="56"/>
      <c r="E14" s="56"/>
      <c r="F14" s="64"/>
      <c r="G14" s="64"/>
      <c r="H14" s="64"/>
      <c r="I14" s="56"/>
    </row>
    <row r="15" spans="1:9" ht="12.75">
      <c r="A15" s="56"/>
      <c r="B15" s="56"/>
      <c r="C15" s="56"/>
      <c r="D15" s="56"/>
      <c r="E15" s="56"/>
      <c r="F15" s="56"/>
      <c r="G15" s="56"/>
      <c r="H15" s="56"/>
      <c r="I15" s="56"/>
    </row>
    <row r="16" spans="1:9" ht="18" customHeight="1">
      <c r="A16" s="59" t="s">
        <v>90</v>
      </c>
      <c r="B16" s="59"/>
      <c r="C16" s="59"/>
      <c r="D16" s="56"/>
      <c r="E16" s="56"/>
      <c r="F16" s="56"/>
      <c r="G16" s="56"/>
      <c r="H16" s="56"/>
      <c r="I16" s="56"/>
    </row>
    <row r="17" spans="1:9" ht="38.25">
      <c r="A17" s="61" t="s">
        <v>50</v>
      </c>
      <c r="B17" s="41" t="s">
        <v>84</v>
      </c>
      <c r="C17" s="41" t="s">
        <v>98</v>
      </c>
      <c r="D17" s="41" t="s">
        <v>85</v>
      </c>
      <c r="E17" s="41" t="s">
        <v>86</v>
      </c>
      <c r="F17" s="43" t="s">
        <v>87</v>
      </c>
      <c r="G17" s="41" t="s">
        <v>109</v>
      </c>
      <c r="H17" s="41" t="s">
        <v>60</v>
      </c>
      <c r="I17" s="56"/>
    </row>
    <row r="18" spans="1:9" ht="12.75">
      <c r="A18" s="42">
        <v>1</v>
      </c>
      <c r="B18" s="42">
        <f aca="true" t="shared" si="1" ref="B18:H18">A18+1</f>
        <v>2</v>
      </c>
      <c r="C18" s="42">
        <f t="shared" si="1"/>
        <v>3</v>
      </c>
      <c r="D18" s="42">
        <f t="shared" si="1"/>
        <v>4</v>
      </c>
      <c r="E18" s="42">
        <f>D18+1</f>
        <v>5</v>
      </c>
      <c r="F18" s="42">
        <f t="shared" si="1"/>
        <v>6</v>
      </c>
      <c r="G18" s="42">
        <f t="shared" si="1"/>
        <v>7</v>
      </c>
      <c r="H18" s="42">
        <f t="shared" si="1"/>
        <v>8</v>
      </c>
      <c r="I18" s="56"/>
    </row>
    <row r="19" spans="1:11" ht="22.5">
      <c r="A19" s="38"/>
      <c r="B19" s="38" t="s">
        <v>61</v>
      </c>
      <c r="C19" s="38" t="s">
        <v>61</v>
      </c>
      <c r="D19" s="38" t="s">
        <v>97</v>
      </c>
      <c r="E19" s="38" t="s">
        <v>89</v>
      </c>
      <c r="F19" s="38" t="s">
        <v>61</v>
      </c>
      <c r="G19" s="38" t="s">
        <v>89</v>
      </c>
      <c r="H19" s="38" t="s">
        <v>92</v>
      </c>
      <c r="I19" s="56"/>
      <c r="J19" s="33"/>
      <c r="K19" s="33"/>
    </row>
    <row r="20" spans="1:10" ht="12.75">
      <c r="A20" s="35" t="s">
        <v>69</v>
      </c>
      <c r="B20" s="35">
        <v>39.86</v>
      </c>
      <c r="C20" s="35">
        <v>12</v>
      </c>
      <c r="D20" s="34">
        <f>(B20*C20)*3.49</f>
        <v>1669.3368</v>
      </c>
      <c r="E20" s="35"/>
      <c r="F20" s="34">
        <v>1645.42</v>
      </c>
      <c r="G20" s="35"/>
      <c r="H20" s="36">
        <f>F20</f>
        <v>1645.42</v>
      </c>
      <c r="I20" s="56"/>
      <c r="J20" s="32"/>
    </row>
    <row r="21" spans="1:9" ht="12.75">
      <c r="A21" s="48">
        <v>1</v>
      </c>
      <c r="B21" s="70"/>
      <c r="C21" s="70"/>
      <c r="D21" s="63">
        <f>ROUND((B21*C21)*3.49,2)</f>
        <v>0</v>
      </c>
      <c r="E21" s="63"/>
      <c r="F21" s="71"/>
      <c r="G21" s="63"/>
      <c r="H21" s="63">
        <f>F21</f>
        <v>0</v>
      </c>
      <c r="I21" s="56"/>
    </row>
    <row r="22" spans="1:9" ht="12.75" customHeight="1">
      <c r="A22" s="62">
        <v>2</v>
      </c>
      <c r="B22" s="70"/>
      <c r="C22" s="70"/>
      <c r="D22" s="63">
        <f>ROUND((B22*C22)*3.49,2)</f>
        <v>0</v>
      </c>
      <c r="E22" s="63"/>
      <c r="F22" s="71"/>
      <c r="G22" s="63"/>
      <c r="H22" s="63">
        <f>F22</f>
        <v>0</v>
      </c>
      <c r="I22" s="56"/>
    </row>
    <row r="23" spans="1:9" ht="12.75">
      <c r="A23" s="62">
        <v>3</v>
      </c>
      <c r="B23" s="70"/>
      <c r="C23" s="70"/>
      <c r="D23" s="63">
        <f>ROUND((B23*C23)*3.49,2)</f>
        <v>0</v>
      </c>
      <c r="E23" s="63"/>
      <c r="F23" s="71"/>
      <c r="G23" s="63"/>
      <c r="H23" s="63">
        <f>F23</f>
        <v>0</v>
      </c>
      <c r="I23" s="56"/>
    </row>
    <row r="24" spans="1:9" s="37" customFormat="1" ht="12.75">
      <c r="A24" s="67"/>
      <c r="B24" s="67"/>
      <c r="C24" s="67" t="s">
        <v>99</v>
      </c>
      <c r="D24" s="68">
        <f>SUM(D21:D23)</f>
        <v>0</v>
      </c>
      <c r="E24" s="68"/>
      <c r="F24" s="68">
        <f>SUM(F21:F23)</f>
        <v>0</v>
      </c>
      <c r="G24" s="67"/>
      <c r="H24" s="68">
        <f>F24</f>
        <v>0</v>
      </c>
      <c r="I24" s="72"/>
    </row>
    <row r="25" spans="1:9" ht="12.75">
      <c r="A25" s="56"/>
      <c r="B25" s="56"/>
      <c r="C25" s="56"/>
      <c r="D25" s="56"/>
      <c r="E25" s="56"/>
      <c r="F25" s="56"/>
      <c r="G25" s="56"/>
      <c r="H25" s="56"/>
      <c r="I25" s="56"/>
    </row>
    <row r="26" spans="1:9" ht="12.75">
      <c r="A26" s="56"/>
      <c r="B26" s="56"/>
      <c r="C26" s="56"/>
      <c r="D26" s="56"/>
      <c r="E26" s="56"/>
      <c r="F26" s="56"/>
      <c r="G26" s="56"/>
      <c r="H26" s="56"/>
      <c r="I26" s="56"/>
    </row>
    <row r="27" spans="1:9" ht="18" customHeight="1">
      <c r="A27" s="59" t="s">
        <v>108</v>
      </c>
      <c r="B27" s="59"/>
      <c r="C27" s="59"/>
      <c r="D27" s="56"/>
      <c r="E27" s="56"/>
      <c r="F27" s="56"/>
      <c r="G27" s="56"/>
      <c r="H27" s="56"/>
      <c r="I27" s="56"/>
    </row>
    <row r="28" spans="1:9" ht="38.25">
      <c r="A28" s="44" t="s">
        <v>50</v>
      </c>
      <c r="B28" s="45" t="s">
        <v>84</v>
      </c>
      <c r="C28" s="45" t="s">
        <v>98</v>
      </c>
      <c r="D28" s="41" t="s">
        <v>85</v>
      </c>
      <c r="E28" s="41" t="s">
        <v>86</v>
      </c>
      <c r="F28" s="41" t="s">
        <v>87</v>
      </c>
      <c r="G28" s="43" t="s">
        <v>109</v>
      </c>
      <c r="H28" s="41" t="s">
        <v>60</v>
      </c>
      <c r="I28" s="56"/>
    </row>
    <row r="29" spans="1:9" ht="12.75">
      <c r="A29" s="46">
        <v>1</v>
      </c>
      <c r="B29" s="46">
        <f aca="true" t="shared" si="2" ref="B29:H29">A29+1</f>
        <v>2</v>
      </c>
      <c r="C29" s="46">
        <f t="shared" si="2"/>
        <v>3</v>
      </c>
      <c r="D29" s="42">
        <f t="shared" si="2"/>
        <v>4</v>
      </c>
      <c r="E29" s="42">
        <f>D29+1</f>
        <v>5</v>
      </c>
      <c r="F29" s="42">
        <f t="shared" si="2"/>
        <v>6</v>
      </c>
      <c r="G29" s="42">
        <f t="shared" si="2"/>
        <v>7</v>
      </c>
      <c r="H29" s="42">
        <f t="shared" si="2"/>
        <v>8</v>
      </c>
      <c r="I29" s="56"/>
    </row>
    <row r="30" spans="1:9" ht="22.5">
      <c r="A30" s="47"/>
      <c r="B30" s="47" t="s">
        <v>61</v>
      </c>
      <c r="C30" s="47" t="s">
        <v>61</v>
      </c>
      <c r="D30" s="38" t="s">
        <v>111</v>
      </c>
      <c r="E30" s="38" t="s">
        <v>89</v>
      </c>
      <c r="F30" s="38" t="s">
        <v>89</v>
      </c>
      <c r="G30" s="38" t="s">
        <v>61</v>
      </c>
      <c r="H30" s="38" t="s">
        <v>93</v>
      </c>
      <c r="I30" s="56"/>
    </row>
    <row r="31" spans="1:9" ht="12.75">
      <c r="A31" s="35" t="s">
        <v>69</v>
      </c>
      <c r="B31" s="35">
        <v>39.86</v>
      </c>
      <c r="C31" s="35">
        <v>12</v>
      </c>
      <c r="D31" s="34">
        <f>(B31*C31)*3.54</f>
        <v>1693.2528</v>
      </c>
      <c r="E31" s="35"/>
      <c r="F31" s="35"/>
      <c r="G31" s="34">
        <v>1669.34</v>
      </c>
      <c r="H31" s="36">
        <f>G31</f>
        <v>1669.34</v>
      </c>
      <c r="I31" s="56"/>
    </row>
    <row r="32" spans="1:9" ht="12.75">
      <c r="A32" s="48">
        <v>1</v>
      </c>
      <c r="B32" s="70"/>
      <c r="C32" s="70"/>
      <c r="D32" s="63">
        <f>ROUND((B32*C32)*3.54,2)</f>
        <v>0</v>
      </c>
      <c r="E32" s="63"/>
      <c r="F32" s="63"/>
      <c r="G32" s="71"/>
      <c r="H32" s="63">
        <f>G32</f>
        <v>0</v>
      </c>
      <c r="I32" s="56"/>
    </row>
    <row r="33" spans="1:9" ht="12.75" customHeight="1">
      <c r="A33" s="62">
        <v>2</v>
      </c>
      <c r="B33" s="70"/>
      <c r="C33" s="70"/>
      <c r="D33" s="63">
        <f>ROUND((B33*C33)*3.54,2)</f>
        <v>0</v>
      </c>
      <c r="E33" s="63"/>
      <c r="F33" s="63"/>
      <c r="G33" s="71"/>
      <c r="H33" s="63">
        <f>G33</f>
        <v>0</v>
      </c>
      <c r="I33" s="56"/>
    </row>
    <row r="34" spans="1:9" ht="12.75">
      <c r="A34" s="62">
        <v>3</v>
      </c>
      <c r="B34" s="70"/>
      <c r="C34" s="70"/>
      <c r="D34" s="63">
        <f>ROUND((B34*C34)*3.54,2)</f>
        <v>0</v>
      </c>
      <c r="E34" s="63"/>
      <c r="F34" s="63"/>
      <c r="G34" s="71"/>
      <c r="H34" s="63">
        <f>G34</f>
        <v>0</v>
      </c>
      <c r="I34" s="56"/>
    </row>
    <row r="35" spans="1:9" s="37" customFormat="1" ht="12.75">
      <c r="A35" s="67"/>
      <c r="B35" s="67"/>
      <c r="C35" s="67" t="s">
        <v>99</v>
      </c>
      <c r="D35" s="68">
        <f>SUM(D32:D34)</f>
        <v>0</v>
      </c>
      <c r="E35" s="67"/>
      <c r="F35" s="67"/>
      <c r="G35" s="68">
        <f>SUM(G32:G34)</f>
        <v>0</v>
      </c>
      <c r="H35" s="68">
        <f>G35</f>
        <v>0</v>
      </c>
      <c r="I35" s="72"/>
    </row>
    <row r="36" spans="1:9" ht="12.75">
      <c r="A36" s="69"/>
      <c r="B36" s="73"/>
      <c r="C36" s="73"/>
      <c r="D36" s="66"/>
      <c r="E36" s="65"/>
      <c r="F36" s="65"/>
      <c r="G36" s="65"/>
      <c r="H36" s="66"/>
      <c r="I36" s="56"/>
    </row>
    <row r="37" spans="1:9" ht="12.75">
      <c r="A37" s="56"/>
      <c r="B37" s="56"/>
      <c r="C37" s="56"/>
      <c r="D37" s="56"/>
      <c r="E37" s="56"/>
      <c r="F37" s="56"/>
      <c r="G37" s="56"/>
      <c r="H37" s="56"/>
      <c r="I37" s="56"/>
    </row>
    <row r="39" spans="4:8" ht="12.75">
      <c r="D39" s="49"/>
      <c r="G39" s="33"/>
      <c r="H39" s="32"/>
    </row>
    <row r="41" ht="12.75">
      <c r="D41" s="32"/>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Henkel, Knut [Gast4]</cp:lastModifiedBy>
  <cp:lastPrinted>2015-10-09T16:05:01Z</cp:lastPrinted>
  <dcterms:created xsi:type="dcterms:W3CDTF">2009-02-20T08:35:34Z</dcterms:created>
  <dcterms:modified xsi:type="dcterms:W3CDTF">2015-10-14T07:05:24Z</dcterms:modified>
  <cp:category/>
  <cp:version/>
  <cp:contentType/>
  <cp:contentStatus/>
</cp:coreProperties>
</file>