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
  </authors>
  <commentList>
    <comment ref="E26" authorId="0">
      <text>
        <r>
          <rPr>
            <b/>
            <sz val="9"/>
            <color indexed="8"/>
            <rFont val="Tahoma"/>
            <family val="2"/>
          </rPr>
          <t xml:space="preserve">Hinweis:
</t>
        </r>
        <r>
          <rPr>
            <sz val="9"/>
            <color indexed="8"/>
            <rFont val="Tahoma"/>
            <family val="2"/>
          </rPr>
          <t xml:space="preserve">Feld ist mit Kalkulationshilfe verknüpft, kann aber auch ausgefüllt werden.
</t>
        </r>
      </text>
    </comment>
    <comment ref="F26" authorId="0">
      <text>
        <r>
          <rPr>
            <b/>
            <sz val="9"/>
            <color indexed="8"/>
            <rFont val="Tahoma"/>
            <family val="2"/>
          </rPr>
          <t xml:space="preserve">Hinweis:
</t>
        </r>
        <r>
          <rPr>
            <sz val="9"/>
            <color indexed="8"/>
            <rFont val="Tahoma"/>
            <family val="2"/>
          </rPr>
          <t xml:space="preserve">Feld ist mit Kalkulationshilfe verknüpft, kann aber auch ausgefüllt werden.
</t>
        </r>
      </text>
    </comment>
    <comment ref="G26" authorId="0">
      <text>
        <r>
          <rPr>
            <b/>
            <sz val="9"/>
            <color indexed="8"/>
            <rFont val="Tahoma"/>
            <family val="2"/>
          </rPr>
          <t xml:space="preserve">Hinweis:
</t>
        </r>
        <r>
          <rPr>
            <sz val="9"/>
            <color indexed="8"/>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<sst xmlns="http://schemas.openxmlformats.org/spreadsheetml/2006/main" count="303" uniqueCount="134">
  <si>
    <t>Kosten- und Finanzplan</t>
  </si>
  <si>
    <t>Bearbeitungsstand:</t>
  </si>
  <si>
    <r>
      <t>xx</t>
    </r>
    <r>
      <rPr>
        <b/>
        <sz val="12"/>
        <rFont val="Arial"/>
        <family val="2"/>
      </rPr>
      <t>.</t>
    </r>
    <r>
      <rPr>
        <b/>
        <sz val="12"/>
        <color indexed="10"/>
        <rFont val="Arial"/>
        <family val="2"/>
      </rPr>
      <t>xx</t>
    </r>
    <r>
      <rPr>
        <b/>
        <sz val="12"/>
        <rFont val="Arial"/>
        <family val="2"/>
      </rPr>
      <t>.20</t>
    </r>
    <r>
      <rPr>
        <b/>
        <sz val="12"/>
        <color indexed="10"/>
        <rFont val="Arial"/>
        <family val="2"/>
      </rPr>
      <t>xx</t>
    </r>
  </si>
  <si>
    <t>Programmjahr 2019</t>
  </si>
  <si>
    <r>
      <t xml:space="preserve">Der Antragsteller ist ein ... </t>
    </r>
    <r>
      <rPr>
        <sz val="11"/>
        <rFont val="Arial"/>
        <family val="2"/>
      </rPr>
      <t>(Zutreffendes bitte anklicken)</t>
    </r>
  </si>
  <si>
    <r>
      <t xml:space="preserve">Projektname: </t>
    </r>
    <r>
      <rPr>
        <b/>
        <sz val="13"/>
        <color indexed="10"/>
        <rFont val="Arial"/>
        <family val="2"/>
      </rPr>
      <t>xxx</t>
    </r>
  </si>
  <si>
    <t>privater Fördernehmer</t>
  </si>
  <si>
    <r>
      <t xml:space="preserve">Projektlaufzeit: </t>
    </r>
    <r>
      <rPr>
        <b/>
        <sz val="13"/>
        <color indexed="10"/>
        <rFont val="Arial"/>
        <family val="2"/>
      </rPr>
      <t>TT.MM.JJJJ - TT.MM.JJJJ</t>
    </r>
  </si>
  <si>
    <t>öffentlicher Fördernehmer</t>
  </si>
  <si>
    <t>gesamt</t>
  </si>
  <si>
    <r>
      <t>davon in 20</t>
    </r>
    <r>
      <rPr>
        <b/>
        <sz val="12"/>
        <color indexed="10"/>
        <rFont val="Arial"/>
        <family val="2"/>
      </rPr>
      <t>XX</t>
    </r>
  </si>
  <si>
    <t>Bitte beachten Sie die unten genannten Hinweise!</t>
  </si>
  <si>
    <t>Personalausgaben</t>
  </si>
  <si>
    <t>1.1</t>
  </si>
  <si>
    <r>
      <t xml:space="preserve">Personalkosten
</t>
    </r>
    <r>
      <rPr>
        <sz val="11"/>
        <rFont val="Arial"/>
        <family val="2"/>
      </rPr>
      <t>(nur bei Anstellung; bei Bedarf weitere Zeilen einfügen, bitte Kalkulationshilfe beachten)</t>
    </r>
  </si>
  <si>
    <t>Mitarbeiter A (Name, Tätigkeit, Entgeltgruppe)</t>
  </si>
  <si>
    <t>Mitarbeiter B (Name, Tätigkeit, Entgeltgruppe)</t>
  </si>
  <si>
    <t>Mitarbeiter C (Name, Tätigkeit, Entgeltgruppe)</t>
  </si>
  <si>
    <t>Mitarbeiter D (Name, Tätigkeit, Entgeltgruppe)</t>
  </si>
  <si>
    <t>1.2</t>
  </si>
  <si>
    <t>sonstige Personalkosten</t>
  </si>
  <si>
    <r>
      <t xml:space="preserve">Sachausgaben                                                             </t>
    </r>
    <r>
      <rPr>
        <i/>
        <sz val="11"/>
        <rFont val="Arial"/>
        <family val="2"/>
      </rPr>
      <t>(Hinweis: Die Unterkategorien sind nicht veränderbar.)</t>
    </r>
  </si>
  <si>
    <t>2.1</t>
  </si>
  <si>
    <r>
      <t xml:space="preserve">Veranstaltungen </t>
    </r>
    <r>
      <rPr>
        <i/>
        <sz val="11"/>
        <rFont val="Arial"/>
        <family val="2"/>
      </rPr>
      <t>(einschl. Anmietung von Ausstattung, Verpflegung und Genehmigungen)</t>
    </r>
  </si>
  <si>
    <t>2.2</t>
  </si>
  <si>
    <t>Fahrtkosten; Eintrittsgelder</t>
  </si>
  <si>
    <t>2.3</t>
  </si>
  <si>
    <r>
      <t>Sonstige Sachkosten</t>
    </r>
    <r>
      <rPr>
        <sz val="11"/>
        <rFont val="Arial"/>
        <family val="2"/>
      </rPr>
      <t xml:space="preserve"> </t>
    </r>
    <r>
      <rPr>
        <i/>
        <sz val="11"/>
        <rFont val="Arial"/>
        <family val="2"/>
      </rPr>
      <t>(z.B. Versicherungen u.ä.)</t>
    </r>
  </si>
  <si>
    <t>2.4</t>
  </si>
  <si>
    <t>Mieten und Mietnebenkosten</t>
  </si>
  <si>
    <t>2.4.1</t>
  </si>
  <si>
    <r>
      <t>Raummiete</t>
    </r>
    <r>
      <rPr>
        <sz val="11"/>
        <rFont val="Arial"/>
        <family val="2"/>
      </rPr>
      <t xml:space="preserve"> </t>
    </r>
    <r>
      <rPr>
        <i/>
        <sz val="11"/>
        <rFont val="Arial"/>
        <family val="2"/>
      </rPr>
      <t xml:space="preserve">(bitte ergänzen)
</t>
    </r>
    <r>
      <rPr>
        <sz val="11"/>
        <color indexed="10"/>
        <rFont val="Arial"/>
        <family val="2"/>
      </rPr>
      <t>Für Objekt: [</t>
    </r>
    <r>
      <rPr>
        <i/>
        <sz val="11"/>
        <color indexed="10"/>
        <rFont val="Arial"/>
        <family val="2"/>
      </rPr>
      <t>Name / Adresse]</t>
    </r>
    <r>
      <rPr>
        <sz val="11"/>
        <color indexed="10"/>
        <rFont val="Arial"/>
        <family val="2"/>
      </rPr>
      <t xml:space="preserve"> mit 0,00 qm)</t>
    </r>
  </si>
  <si>
    <t>2.4.2</t>
  </si>
  <si>
    <r>
      <t xml:space="preserve">Betriebskostenpauschale
</t>
    </r>
    <r>
      <rPr>
        <i/>
        <sz val="11"/>
        <rFont val="Arial"/>
        <family val="2"/>
      </rPr>
      <t>(Pauschale wird auf Basis der qm ermittelt; Formel für 2019: 3,59 €; 2020: 3,64 €; 2021: 3,69 € je qm und Monat, bitte Kalkulationshilfe beachten, Hinweis s.u.)</t>
    </r>
  </si>
  <si>
    <t>2.5</t>
  </si>
  <si>
    <t>Auftragsvergabe und Honorare</t>
  </si>
  <si>
    <t>2.5.1</t>
  </si>
  <si>
    <r>
      <t>Externe Auftragsvergabe</t>
    </r>
    <r>
      <rPr>
        <i/>
        <sz val="12"/>
        <rFont val="Arial"/>
        <family val="2"/>
      </rPr>
      <t xml:space="preserve"> </t>
    </r>
    <r>
      <rPr>
        <i/>
        <sz val="11"/>
        <rFont val="Arial"/>
        <family val="2"/>
      </rPr>
      <t>(z.B. Werkverträge / Leistungsverträge für Gutachten, Evaluierung u.ä.)</t>
    </r>
  </si>
  <si>
    <t>2.5.2</t>
  </si>
  <si>
    <r>
      <t xml:space="preserve">Honorare </t>
    </r>
    <r>
      <rPr>
        <i/>
        <sz val="11"/>
        <rFont val="Arial"/>
        <family val="2"/>
      </rPr>
      <t>(Hinweis s.u.)</t>
    </r>
  </si>
  <si>
    <t>2.6</t>
  </si>
  <si>
    <r>
      <t xml:space="preserve">Öffentlichkeitsarbeit </t>
    </r>
    <r>
      <rPr>
        <i/>
        <sz val="11"/>
        <rFont val="Arial"/>
        <family val="2"/>
      </rPr>
      <t>(z.B. Aufträge für Broschüren, Dokumentationen, Flyer, Plakate u.ä.)</t>
    </r>
  </si>
  <si>
    <t>2.7</t>
  </si>
  <si>
    <r>
      <t xml:space="preserve">projektbezogene Anschaffungen </t>
    </r>
    <r>
      <rPr>
        <sz val="11"/>
        <rFont val="Arial"/>
        <family val="2"/>
      </rPr>
      <t>(</t>
    </r>
    <r>
      <rPr>
        <i/>
        <sz val="11"/>
        <rFont val="Arial"/>
        <family val="2"/>
      </rPr>
      <t>z.B. Medien, IT, Spielgeräte)</t>
    </r>
  </si>
  <si>
    <t>Gemeinkosten</t>
  </si>
  <si>
    <t>3.1</t>
  </si>
  <si>
    <r>
      <t xml:space="preserve">Projektsteuerungskosten-Pauschale
</t>
    </r>
    <r>
      <rPr>
        <i/>
        <sz val="11"/>
        <rFont val="Arial"/>
        <family val="2"/>
      </rPr>
      <t>(Pauschale für Personal- und Sachkosten; 7% auf die Positionen 1, 2 und 4.1) Hinweis s.u.</t>
    </r>
  </si>
  <si>
    <t>Investitionen</t>
  </si>
  <si>
    <t>4.1</t>
  </si>
  <si>
    <r>
      <t xml:space="preserve">Baukosten </t>
    </r>
    <r>
      <rPr>
        <i/>
        <sz val="11"/>
        <rFont val="Arial"/>
        <family val="2"/>
      </rPr>
      <t>(KGr 100-600 nach DIN 276)</t>
    </r>
  </si>
  <si>
    <t>4.2</t>
  </si>
  <si>
    <r>
      <t xml:space="preserve">Baunebenkosten </t>
    </r>
    <r>
      <rPr>
        <i/>
        <sz val="11"/>
        <rFont val="Arial"/>
        <family val="2"/>
      </rPr>
      <t>(KGr 700 nach DIN 276, bei privaten Fördernehmern ohne KGr 710)</t>
    </r>
  </si>
  <si>
    <r>
      <t xml:space="preserve">Einnahmen aus Projektumsetzung
</t>
    </r>
    <r>
      <rPr>
        <i/>
        <sz val="11"/>
        <rFont val="Arial"/>
        <family val="2"/>
      </rPr>
      <t>(z.B. Eintrittsgelder bei Veranstaltungen, Erlöse aus Anzeigen, Verkauf)</t>
    </r>
  </si>
  <si>
    <r>
      <t xml:space="preserve">Gesamtkosten
</t>
    </r>
    <r>
      <rPr>
        <i/>
        <sz val="11"/>
        <rFont val="Arial"/>
        <family val="2"/>
      </rPr>
      <t>(geplante Ausgaben abzüglich der Einnahmen aus Projektumsetzung)</t>
    </r>
  </si>
  <si>
    <r>
      <t xml:space="preserve">Eigenmittel
</t>
    </r>
    <r>
      <rPr>
        <i/>
        <sz val="11"/>
        <rFont val="Arial"/>
        <family val="2"/>
      </rPr>
      <t>(Mittel des Trägers, Spenden usw., die für das Vorhaben als Zahlungsmittel verwandt werden)</t>
    </r>
  </si>
  <si>
    <r>
      <t xml:space="preserve">Drittmittel
</t>
    </r>
    <r>
      <rPr>
        <i/>
        <sz val="11"/>
        <rFont val="Arial"/>
        <family val="2"/>
      </rPr>
      <t>(weitere Fördermittel)</t>
    </r>
  </si>
  <si>
    <r>
      <t xml:space="preserve">Fördermittel </t>
    </r>
    <r>
      <rPr>
        <sz val="12"/>
        <rFont val="Arial"/>
        <family val="2"/>
      </rPr>
      <t xml:space="preserve">                                                             </t>
    </r>
    <r>
      <rPr>
        <i/>
        <sz val="11"/>
        <rFont val="Arial"/>
        <family val="2"/>
      </rPr>
      <t>(Gesamtausgaben abzüglich Eigen- und Drittmittel)</t>
    </r>
  </si>
  <si>
    <t>Hinweise:</t>
  </si>
  <si>
    <t>Bitte füllen Sie nur die rot markierten Felder aus.</t>
  </si>
  <si>
    <t xml:space="preserve">Die voraussichtlichen Ausgaben sind so detailliert wie möglich anzugeben. </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</si>
  <si>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</si>
  <si>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t>Zu 2.4.2) Für die Pauschale wird für das Jahr 2019 ein Wert in Höhe von 3,59 €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</si>
  <si>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</si>
  <si>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</si>
  <si>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</si>
  <si>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t>Bitte nach Bewilligung beachten: Abweichungen von über 20% pro Position erfordern eine erneute Genehmigung.</t>
  </si>
  <si>
    <t xml:space="preserve">Kalkulationshilfe zur Berechnung der Personalkosten </t>
  </si>
  <si>
    <t>Formularstand: 23.10.2018</t>
  </si>
  <si>
    <t>Auszufüllen sind nur gelb hinterlegte Felder.</t>
  </si>
  <si>
    <t>Aufteilung auf Kalenderjahre</t>
  </si>
  <si>
    <t>lfd-Nr.</t>
  </si>
  <si>
    <t>Name, Vormane Mitarbeiter/-in</t>
  </si>
  <si>
    <t>Anstellung /Tätigkeit als</t>
  </si>
  <si>
    <t xml:space="preserve">Einstufung </t>
  </si>
  <si>
    <t>vergleichbar Tarifvertrag TVÖD</t>
  </si>
  <si>
    <t>Arbeitgeber-brutto</t>
  </si>
  <si>
    <t>wöchentl. Arbeitszeit</t>
  </si>
  <si>
    <t>monatlicher Stundensatz in €</t>
  </si>
  <si>
    <t>Urlaubstage im Jahr</t>
  </si>
  <si>
    <t>wöchentliche Arbeitszeit im Projekt</t>
  </si>
  <si>
    <t xml:space="preserve">Arbeitszeit im Projekt 
in % </t>
  </si>
  <si>
    <t>jährliche förderfähige Personal-
kosten</t>
  </si>
  <si>
    <t>monatliche förderfähige Personal-
kosten</t>
  </si>
  <si>
    <t>Dauer der Beschäftigung im Projekt (Zeitraum in Monaten)</t>
  </si>
  <si>
    <t>zu leistenden Std. gesamte Projekt- laufzeit</t>
  </si>
  <si>
    <t>durchschnitt-lich zu leistenden Std.  im Monat</t>
  </si>
  <si>
    <t xml:space="preserve">förderfähige Personalkosten gesamte Projektlaufzeit </t>
  </si>
  <si>
    <r>
      <t>förderfähige Personal-kosten 20</t>
    </r>
    <r>
      <rPr>
        <b/>
        <sz val="10"/>
        <color indexed="10"/>
        <rFont val="Arial"/>
        <family val="2"/>
      </rPr>
      <t>XX</t>
    </r>
  </si>
  <si>
    <t>Kontroll-
summe</t>
  </si>
  <si>
    <t>Eingabe 
Antragsteller</t>
  </si>
  <si>
    <t>Eingabe Antragsteller</t>
  </si>
  <si>
    <t>Berechnung:;
Sp6 * Sp7</t>
  </si>
  <si>
    <t>Berechnung:;
Sp10 / Sp7</t>
  </si>
  <si>
    <t>Berechnung:;
Sp10 * Sp6 * Sp7</t>
  </si>
  <si>
    <t>Berechnung:
Sp13 /12 Monate
nur zur Info - keine weitere Berechnung</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</si>
  <si>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</si>
  <si>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</si>
  <si>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</si>
  <si>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</si>
  <si>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</si>
  <si>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Beispiel</t>
  </si>
  <si>
    <t>Mustermann</t>
  </si>
  <si>
    <t>Mitarbeiter</t>
  </si>
  <si>
    <t>Haustarif</t>
  </si>
  <si>
    <t>TVÖD 6</t>
  </si>
  <si>
    <r>
      <t xml:space="preserve">Kalkulationshilfe zur Berechnung der Betriebskosten-Pauschale </t>
    </r>
    <r>
      <rPr>
        <sz val="14"/>
        <color indexed="8"/>
        <rFont val="Calibri"/>
        <family val="2"/>
      </rPr>
      <t>(Darstellung entspricht EurekaPlus 2.0)</t>
    </r>
  </si>
  <si>
    <r>
      <t xml:space="preserve">Betriebskosten-Pauschale </t>
    </r>
    <r>
      <rPr>
        <b/>
        <u val="single"/>
        <sz val="11"/>
        <rFont val="Arial"/>
        <family val="2"/>
      </rPr>
      <t>Jahr 2016</t>
    </r>
  </si>
  <si>
    <t>Angabe der Fläche in qm</t>
  </si>
  <si>
    <t>Mietzeit in Monaten pro Kalenderjahr</t>
  </si>
  <si>
    <t>Förderfähige Kosten</t>
  </si>
  <si>
    <t>Kosten 2016</t>
  </si>
  <si>
    <t>Kosten 2017</t>
  </si>
  <si>
    <t>Kosten 2018</t>
  </si>
  <si>
    <t>Kosten 2019</t>
  </si>
  <si>
    <t>Kosten 2020</t>
  </si>
  <si>
    <t>Kosten 2021</t>
  </si>
  <si>
    <t>Kosten 2022</t>
  </si>
  <si>
    <t>Kontrollsumme</t>
  </si>
  <si>
    <t>Berechnung 
Sp 2*Sp 3*3,44 €</t>
  </si>
  <si>
    <t xml:space="preserve">keine Eingabe </t>
  </si>
  <si>
    <t>muss gleich Sp 4, sonst Warnhinweis</t>
  </si>
  <si>
    <t>Summe</t>
  </si>
  <si>
    <r>
      <t xml:space="preserve">Betriebskosten-Pauschale </t>
    </r>
    <r>
      <rPr>
        <b/>
        <u val="single"/>
        <sz val="11"/>
        <rFont val="Arial"/>
        <family val="2"/>
      </rPr>
      <t>Jahr 2017</t>
    </r>
  </si>
  <si>
    <t>Berechnung 
Sp 2*Sp 3*3,59 €</t>
  </si>
  <si>
    <r>
      <t xml:space="preserve">Betriebskosten-Pauschale </t>
    </r>
    <r>
      <rPr>
        <b/>
        <u val="single"/>
        <sz val="11"/>
        <rFont val="Arial"/>
        <family val="2"/>
      </rPr>
      <t>Jahr 2018</t>
    </r>
  </si>
  <si>
    <t>Berechnung 
Sp 2*Sp 3*3,54 €</t>
  </si>
  <si>
    <r>
      <t xml:space="preserve">Betriebskosten-Pauschale </t>
    </r>
    <r>
      <rPr>
        <b/>
        <u val="single"/>
        <sz val="11"/>
        <rFont val="Arial"/>
        <family val="2"/>
      </rPr>
      <t>Jahr 2019</t>
    </r>
  </si>
  <si>
    <t>anrechenbarer Betrag</t>
  </si>
  <si>
    <r>
      <t xml:space="preserve">Betriebskosten-Pauschale </t>
    </r>
    <r>
      <rPr>
        <b/>
        <u val="single"/>
        <sz val="11"/>
        <rFont val="Arial"/>
        <family val="2"/>
      </rPr>
      <t>Jahr 2020</t>
    </r>
  </si>
  <si>
    <t>Berechnung 
Sp 2*Sp 3*3,64 €</t>
  </si>
  <si>
    <r>
      <t xml:space="preserve">Betriebskosten-Pauschale </t>
    </r>
    <r>
      <rPr>
        <b/>
        <u val="single"/>
        <sz val="11"/>
        <rFont val="Arial"/>
        <family val="2"/>
      </rPr>
      <t>Jahr 2021</t>
    </r>
  </si>
  <si>
    <t>Berechnung 
Sp 2*Sp 3*3,69 €</t>
  </si>
  <si>
    <r>
      <t xml:space="preserve">Betriebskosten-Pauschale </t>
    </r>
    <r>
      <rPr>
        <b/>
        <u val="single"/>
        <sz val="11"/>
        <rFont val="Arial"/>
        <family val="2"/>
      </rPr>
      <t>Jahr 2022</t>
    </r>
  </si>
  <si>
    <t>Berechnung 
Sp 2*Sp 3*3,74 €</t>
  </si>
</sst>
</file>

<file path=xl/styles.xml><?xml version="1.0" encoding="utf-8"?>
<styleSheet xmlns="http://schemas.openxmlformats.org/spreadsheetml/2006/main">
  <numFmts count="14">
    <numFmt numFmtId="164" formatCode="GENERAL"/>
    <numFmt numFmtId="165" formatCode="_-* #,##0.00\ [$€-1]_-;\-* #,##0.00\ [$€-1]_-;_-* \-??\ [$€-1]_-"/>
    <numFmt numFmtId="166" formatCode="#,##0.00\ [$€-1]"/>
    <numFmt numFmtId="167" formatCode="@"/>
    <numFmt numFmtId="168" formatCode="0.00"/>
    <numFmt numFmtId="169" formatCode="&quot;Sp &quot;0"/>
    <numFmt numFmtId="170" formatCode="#,##0"/>
    <numFmt numFmtId="171" formatCode="_-* #,##0.00\ [$€-407]_-;\-* #,##0.00\ [$€-407]_-;_-* \-??\ [$€-407]_-;_-@_-"/>
    <numFmt numFmtId="172" formatCode="0"/>
    <numFmt numFmtId="173" formatCode="0.0%"/>
    <numFmt numFmtId="174" formatCode="#,##0.0"/>
    <numFmt numFmtId="175" formatCode="0%"/>
    <numFmt numFmtId="176" formatCode="0.0"/>
    <numFmt numFmtId="177" formatCode="#,##0.00&quot; €&quot;;[RED]\-#,##0.00&quot; €&quot;"/>
  </numFmts>
  <fonts count="38">
    <font>
      <sz val="10"/>
      <name val="Arial"/>
      <family val="2"/>
    </font>
    <font>
      <sz val="12"/>
      <name val="Arial"/>
      <family val="2"/>
    </font>
    <font>
      <b/>
      <u val="single"/>
      <sz val="16"/>
      <name val="Arial"/>
      <family val="2"/>
    </font>
    <font>
      <b/>
      <sz val="12"/>
      <name val="Arial"/>
      <family val="2"/>
    </font>
    <font>
      <b/>
      <sz val="12"/>
      <color indexed="10"/>
      <name val="Arial"/>
      <family val="2"/>
    </font>
    <font>
      <b/>
      <sz val="13"/>
      <name val="Arial"/>
      <family val="2"/>
    </font>
    <font>
      <b/>
      <sz val="11"/>
      <name val="Arial"/>
      <family val="2"/>
    </font>
    <font>
      <sz val="11"/>
      <name val="Arial"/>
      <family val="2"/>
    </font>
    <font>
      <b/>
      <sz val="13"/>
      <color indexed="10"/>
      <name val="Arial"/>
      <family val="2"/>
    </font>
    <font>
      <sz val="8"/>
      <name val="Arial"/>
      <family val="2"/>
    </font>
    <font>
      <sz val="14"/>
      <color indexed="22"/>
      <name val="Arial"/>
      <family val="2"/>
    </font>
    <font>
      <sz val="10"/>
      <color indexed="22"/>
      <name val="Arial"/>
      <family val="2"/>
    </font>
    <font>
      <sz val="10"/>
      <color indexed="55"/>
      <name val="Arial"/>
      <family val="2"/>
    </font>
    <font>
      <sz val="10"/>
      <color indexed="9"/>
      <name val="Arial"/>
      <family val="2"/>
    </font>
    <font>
      <b/>
      <sz val="10"/>
      <name val="Arial"/>
      <family val="2"/>
    </font>
    <font>
      <b/>
      <sz val="14"/>
      <name val="Arial"/>
      <family val="2"/>
    </font>
    <font>
      <sz val="12"/>
      <color indexed="10"/>
      <name val="Arial"/>
      <family val="2"/>
    </font>
    <font>
      <i/>
      <sz val="11"/>
      <name val="Arial"/>
      <family val="2"/>
    </font>
    <font>
      <sz val="11"/>
      <color indexed="10"/>
      <name val="Arial"/>
      <family val="2"/>
    </font>
    <font>
      <i/>
      <sz val="11"/>
      <color indexed="10"/>
      <name val="Arial"/>
      <family val="2"/>
    </font>
    <font>
      <b/>
      <sz val="9"/>
      <color indexed="8"/>
      <name val="Tahoma"/>
      <family val="2"/>
    </font>
    <font>
      <sz val="9"/>
      <color indexed="8"/>
      <name val="Tahoma"/>
      <family val="2"/>
    </font>
    <font>
      <i/>
      <sz val="12"/>
      <name val="Arial"/>
      <family val="2"/>
    </font>
    <font>
      <b/>
      <u val="single"/>
      <sz val="12"/>
      <name val="Arial"/>
      <family val="2"/>
    </font>
    <font>
      <sz val="12"/>
      <color indexed="8"/>
      <name val="Arial"/>
      <family val="2"/>
    </font>
    <font>
      <b/>
      <sz val="12"/>
      <color indexed="8"/>
      <name val="Arial"/>
      <family val="2"/>
    </font>
    <font>
      <b/>
      <sz val="14"/>
      <color indexed="8"/>
      <name val="Calibri"/>
      <family val="2"/>
    </font>
    <font>
      <b/>
      <sz val="10"/>
      <color indexed="10"/>
      <name val="Arial"/>
      <family val="2"/>
    </font>
    <font>
      <sz val="7"/>
      <color indexed="8"/>
      <name val="Arial"/>
      <family val="2"/>
    </font>
    <font>
      <sz val="7"/>
      <name val="Arial"/>
      <family val="2"/>
    </font>
    <font>
      <i/>
      <sz val="10"/>
      <name val="Arial"/>
      <family val="2"/>
    </font>
    <font>
      <sz val="14"/>
      <color indexed="8"/>
      <name val="Calibri"/>
      <family val="2"/>
    </font>
    <font>
      <b/>
      <u val="single"/>
      <sz val="11"/>
      <name val="Arial"/>
      <family val="2"/>
    </font>
    <font>
      <sz val="8"/>
      <color indexed="8"/>
      <name val="Calibri"/>
      <family val="2"/>
    </font>
    <font>
      <i/>
      <sz val="10"/>
      <color indexed="8"/>
      <name val="Arial"/>
      <family val="2"/>
    </font>
    <font>
      <sz val="10"/>
      <color indexed="8"/>
      <name val="Arial"/>
      <family val="2"/>
    </font>
    <font>
      <b/>
      <sz val="10"/>
      <color indexed="8"/>
      <name val="Arial"/>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165" fontId="0" fillId="0" borderId="0" applyFill="0" applyBorder="0" applyAlignment="0" applyProtection="0"/>
  </cellStyleXfs>
  <cellXfs count="149">
    <xf numFmtId="164" fontId="0" fillId="0" borderId="0" xfId="0" applyAlignment="1">
      <alignment/>
    </xf>
    <xf numFmtId="164" fontId="1" fillId="0" borderId="0" xfId="0" applyFont="1" applyAlignment="1">
      <alignment/>
    </xf>
    <xf numFmtId="164" fontId="0" fillId="0" borderId="0" xfId="0" applyAlignment="1" applyProtection="1">
      <alignment/>
      <protection/>
    </xf>
    <xf numFmtId="164" fontId="1" fillId="0" borderId="0" xfId="0" applyFont="1" applyAlignment="1" applyProtection="1">
      <alignment/>
      <protection/>
    </xf>
    <xf numFmtId="164" fontId="2" fillId="0" borderId="0" xfId="0" applyFont="1" applyBorder="1" applyAlignment="1" applyProtection="1">
      <alignment horizontal="center" vertical="center"/>
      <protection/>
    </xf>
    <xf numFmtId="164" fontId="3" fillId="0" borderId="1" xfId="0" applyFont="1" applyBorder="1" applyAlignment="1" applyProtection="1">
      <alignment/>
      <protection/>
    </xf>
    <xf numFmtId="164" fontId="3" fillId="0" borderId="1" xfId="0" applyFont="1" applyBorder="1" applyAlignment="1" applyProtection="1">
      <alignment horizontal="right"/>
      <protection/>
    </xf>
    <xf numFmtId="164" fontId="4" fillId="0" borderId="1" xfId="0" applyFont="1" applyBorder="1" applyAlignment="1" applyProtection="1">
      <alignment/>
      <protection locked="0"/>
    </xf>
    <xf numFmtId="164" fontId="5" fillId="2" borderId="2" xfId="0" applyFont="1" applyFill="1" applyBorder="1" applyAlignment="1" applyProtection="1">
      <alignment horizontal="left"/>
      <protection locked="0"/>
    </xf>
    <xf numFmtId="164" fontId="5" fillId="2" borderId="3" xfId="0" applyFont="1" applyFill="1" applyBorder="1" applyAlignment="1" applyProtection="1">
      <alignment horizontal="left"/>
      <protection/>
    </xf>
    <xf numFmtId="164" fontId="6" fillId="2" borderId="3" xfId="0" applyFont="1" applyFill="1" applyBorder="1" applyAlignment="1" applyProtection="1">
      <alignment/>
      <protection/>
    </xf>
    <xf numFmtId="164" fontId="3" fillId="2" borderId="3" xfId="0" applyFont="1" applyFill="1" applyBorder="1" applyAlignment="1" applyProtection="1">
      <alignment horizontal="center"/>
      <protection locked="0"/>
    </xf>
    <xf numFmtId="164" fontId="0" fillId="2" borderId="3" xfId="0" applyFill="1" applyBorder="1" applyAlignment="1" applyProtection="1">
      <alignment/>
      <protection locked="0"/>
    </xf>
    <xf numFmtId="164" fontId="0" fillId="2" borderId="4" xfId="0" applyFill="1" applyBorder="1" applyAlignment="1" applyProtection="1">
      <alignment/>
      <protection/>
    </xf>
    <xf numFmtId="164" fontId="5" fillId="2" borderId="5" xfId="0" applyFont="1" applyFill="1" applyBorder="1" applyAlignment="1" applyProtection="1">
      <alignment horizontal="left"/>
      <protection locked="0"/>
    </xf>
    <xf numFmtId="164" fontId="6" fillId="2" borderId="0" xfId="0" applyFont="1" applyFill="1" applyBorder="1" applyAlignment="1" applyProtection="1">
      <alignment horizontal="left" vertical="center"/>
      <protection/>
    </xf>
    <xf numFmtId="164" fontId="9" fillId="2" borderId="0" xfId="0" applyFont="1" applyFill="1" applyBorder="1" applyAlignment="1" applyProtection="1">
      <alignment horizontal="right"/>
      <protection locked="0"/>
    </xf>
    <xf numFmtId="164" fontId="10" fillId="2" borderId="0" xfId="0" applyFont="1" applyFill="1" applyBorder="1" applyAlignment="1" applyProtection="1">
      <alignment horizontal="left"/>
      <protection locked="0"/>
    </xf>
    <xf numFmtId="164" fontId="11" fillId="2" borderId="6" xfId="0" applyFont="1" applyFill="1" applyBorder="1" applyAlignment="1" applyProtection="1">
      <alignment/>
      <protection/>
    </xf>
    <xf numFmtId="164" fontId="12" fillId="0" borderId="0" xfId="0" applyFont="1" applyAlignment="1" applyProtection="1">
      <alignment/>
      <protection hidden="1"/>
    </xf>
    <xf numFmtId="164" fontId="13" fillId="0" borderId="0" xfId="0" applyFont="1" applyAlignment="1" applyProtection="1">
      <alignment/>
      <protection locked="0"/>
    </xf>
    <xf numFmtId="164" fontId="5" fillId="2" borderId="7" xfId="0" applyFont="1" applyFill="1" applyBorder="1" applyAlignment="1" applyProtection="1">
      <alignment horizontal="left"/>
      <protection locked="0"/>
    </xf>
    <xf numFmtId="164" fontId="6" fillId="2" borderId="1" xfId="0" applyFont="1" applyFill="1" applyBorder="1" applyAlignment="1" applyProtection="1">
      <alignment horizontal="left" vertical="top"/>
      <protection/>
    </xf>
    <xf numFmtId="164" fontId="3" fillId="2" borderId="1" xfId="0" applyFont="1" applyFill="1" applyBorder="1" applyAlignment="1" applyProtection="1">
      <alignment horizontal="left"/>
      <protection locked="0"/>
    </xf>
    <xf numFmtId="164" fontId="0" fillId="2" borderId="1" xfId="0" applyFill="1" applyBorder="1" applyAlignment="1" applyProtection="1">
      <alignment/>
      <protection locked="0"/>
    </xf>
    <xf numFmtId="164" fontId="11" fillId="2" borderId="8" xfId="0" applyFont="1" applyFill="1" applyBorder="1" applyAlignment="1" applyProtection="1">
      <alignment/>
      <protection hidden="1"/>
    </xf>
    <xf numFmtId="164" fontId="0" fillId="0" borderId="3" xfId="0" applyFont="1" applyFill="1" applyBorder="1" applyAlignment="1" applyProtection="1">
      <alignment horizontal="left"/>
      <protection/>
    </xf>
    <xf numFmtId="164" fontId="3" fillId="0" borderId="0" xfId="0" applyFont="1" applyAlignment="1" applyProtection="1">
      <alignment horizontal="left"/>
      <protection/>
    </xf>
    <xf numFmtId="164" fontId="3" fillId="0" borderId="0" xfId="0" applyFont="1" applyAlignment="1" applyProtection="1">
      <alignment horizontal="center"/>
      <protection/>
    </xf>
    <xf numFmtId="164" fontId="3" fillId="2" borderId="9" xfId="0" applyFont="1" applyFill="1" applyBorder="1" applyAlignment="1" applyProtection="1">
      <alignment horizontal="center"/>
      <protection/>
    </xf>
    <xf numFmtId="164" fontId="3" fillId="2" borderId="9" xfId="0" applyFont="1" applyFill="1" applyBorder="1" applyAlignment="1" applyProtection="1">
      <alignment horizontal="center"/>
      <protection locked="0"/>
    </xf>
    <xf numFmtId="164" fontId="1" fillId="0" borderId="9" xfId="0" applyFont="1" applyBorder="1" applyAlignment="1" applyProtection="1">
      <alignment horizontal="center" vertical="top"/>
      <protection/>
    </xf>
    <xf numFmtId="164" fontId="14" fillId="0" borderId="9" xfId="0" applyFont="1" applyBorder="1" applyAlignment="1" applyProtection="1">
      <alignment/>
      <protection/>
    </xf>
    <xf numFmtId="166" fontId="3" fillId="0" borderId="10" xfId="0" applyNumberFormat="1" applyFont="1" applyBorder="1" applyAlignment="1" applyProtection="1">
      <alignment/>
      <protection/>
    </xf>
    <xf numFmtId="166" fontId="3" fillId="0" borderId="9" xfId="0" applyNumberFormat="1" applyFont="1" applyBorder="1" applyAlignment="1" applyProtection="1">
      <alignment/>
      <protection/>
    </xf>
    <xf numFmtId="164" fontId="0" fillId="0" borderId="9" xfId="0" applyBorder="1" applyAlignment="1" applyProtection="1">
      <alignment/>
      <protection/>
    </xf>
    <xf numFmtId="164" fontId="3" fillId="0" borderId="9" xfId="0" applyFont="1" applyBorder="1" applyAlignment="1" applyProtection="1">
      <alignment horizontal="center" vertical="top"/>
      <protection/>
    </xf>
    <xf numFmtId="164" fontId="3" fillId="0" borderId="9" xfId="0" applyFont="1" applyBorder="1" applyAlignment="1" applyProtection="1">
      <alignment wrapText="1"/>
      <protection/>
    </xf>
    <xf numFmtId="166" fontId="15" fillId="2" borderId="10" xfId="0" applyNumberFormat="1" applyFont="1" applyFill="1" applyBorder="1" applyAlignment="1" applyProtection="1">
      <alignment/>
      <protection/>
    </xf>
    <xf numFmtId="167" fontId="1" fillId="0" borderId="9" xfId="0" applyNumberFormat="1" applyFont="1" applyBorder="1" applyAlignment="1" applyProtection="1">
      <alignment horizontal="center" vertical="top"/>
      <protection/>
    </xf>
    <xf numFmtId="164" fontId="1" fillId="0" borderId="9" xfId="0" applyFont="1" applyBorder="1" applyAlignment="1" applyProtection="1">
      <alignment wrapText="1"/>
      <protection/>
    </xf>
    <xf numFmtId="166" fontId="3" fillId="0" borderId="10" xfId="0" applyNumberFormat="1" applyFont="1" applyBorder="1" applyAlignment="1" applyProtection="1">
      <alignment shrinkToFit="1"/>
      <protection/>
    </xf>
    <xf numFmtId="164" fontId="16" fillId="0" borderId="9" xfId="0" applyFont="1" applyBorder="1" applyAlignment="1" applyProtection="1">
      <alignment wrapText="1"/>
      <protection locked="0"/>
    </xf>
    <xf numFmtId="166" fontId="4" fillId="0" borderId="10" xfId="0" applyNumberFormat="1" applyFont="1" applyBorder="1" applyAlignment="1" applyProtection="1">
      <alignment/>
      <protection locked="0"/>
    </xf>
    <xf numFmtId="166" fontId="4" fillId="0" borderId="9" xfId="0" applyNumberFormat="1" applyFont="1" applyBorder="1" applyAlignment="1" applyProtection="1">
      <alignment/>
      <protection locked="0"/>
    </xf>
    <xf numFmtId="164" fontId="1" fillId="0" borderId="9" xfId="0" applyFont="1" applyBorder="1" applyAlignment="1" applyProtection="1">
      <alignment/>
      <protection/>
    </xf>
    <xf numFmtId="164" fontId="0" fillId="0" borderId="10" xfId="0" applyBorder="1" applyAlignment="1" applyProtection="1">
      <alignment/>
      <protection/>
    </xf>
    <xf numFmtId="164" fontId="3" fillId="0" borderId="9" xfId="0" applyFont="1" applyBorder="1" applyAlignment="1" applyProtection="1">
      <alignment vertical="top" wrapText="1"/>
      <protection/>
    </xf>
    <xf numFmtId="164" fontId="1" fillId="0" borderId="11" xfId="0" applyFont="1" applyFill="1" applyBorder="1" applyAlignment="1" applyProtection="1">
      <alignment wrapText="1"/>
      <protection/>
    </xf>
    <xf numFmtId="166" fontId="3" fillId="0" borderId="10" xfId="0" applyNumberFormat="1" applyFont="1" applyFill="1" applyBorder="1" applyAlignment="1" applyProtection="1">
      <alignment/>
      <protection/>
    </xf>
    <xf numFmtId="167" fontId="3" fillId="0" borderId="9" xfId="0" applyNumberFormat="1" applyFont="1" applyBorder="1" applyAlignment="1" applyProtection="1">
      <alignment horizontal="center" vertical="top"/>
      <protection/>
    </xf>
    <xf numFmtId="164" fontId="3" fillId="0" borderId="9" xfId="0" applyFont="1" applyFill="1" applyBorder="1" applyAlignment="1" applyProtection="1">
      <alignment wrapText="1"/>
      <protection/>
    </xf>
    <xf numFmtId="164" fontId="1" fillId="0" borderId="9" xfId="0" applyFont="1" applyBorder="1" applyAlignment="1" applyProtection="1">
      <alignment vertical="top" wrapText="1"/>
      <protection locked="0"/>
    </xf>
    <xf numFmtId="164" fontId="1" fillId="0" borderId="9" xfId="0" applyFont="1" applyFill="1" applyBorder="1" applyAlignment="1" applyProtection="1">
      <alignment vertical="top" wrapText="1"/>
      <protection/>
    </xf>
    <xf numFmtId="168" fontId="0" fillId="0" borderId="0" xfId="0" applyNumberFormat="1" applyAlignment="1" applyProtection="1">
      <alignment/>
      <protection/>
    </xf>
    <xf numFmtId="164" fontId="3" fillId="0" borderId="9" xfId="0" applyFont="1" applyFill="1" applyBorder="1" applyAlignment="1" applyProtection="1">
      <alignment vertical="top" wrapText="1"/>
      <protection/>
    </xf>
    <xf numFmtId="164" fontId="1" fillId="0" borderId="0" xfId="0" applyFont="1" applyFill="1" applyBorder="1" applyAlignment="1" applyProtection="1">
      <alignment wrapText="1"/>
      <protection/>
    </xf>
    <xf numFmtId="164" fontId="1" fillId="0" borderId="9" xfId="0" applyFont="1" applyBorder="1" applyAlignment="1" applyProtection="1">
      <alignment vertical="top" wrapText="1"/>
      <protection/>
    </xf>
    <xf numFmtId="166" fontId="4" fillId="0" borderId="9" xfId="0" applyNumberFormat="1" applyFont="1" applyBorder="1" applyAlignment="1" applyProtection="1">
      <alignment/>
      <protection/>
    </xf>
    <xf numFmtId="164" fontId="3" fillId="0" borderId="9" xfId="0" applyFont="1" applyBorder="1" applyAlignment="1" applyProtection="1">
      <alignment vertical="center" wrapText="1"/>
      <protection/>
    </xf>
    <xf numFmtId="166" fontId="15" fillId="2" borderId="10" xfId="0" applyNumberFormat="1" applyFont="1" applyFill="1" applyBorder="1" applyAlignment="1" applyProtection="1">
      <alignment vertical="center"/>
      <protection/>
    </xf>
    <xf numFmtId="166" fontId="3" fillId="0" borderId="10" xfId="0" applyNumberFormat="1" applyFont="1" applyFill="1" applyBorder="1" applyAlignment="1" applyProtection="1">
      <alignment vertical="center"/>
      <protection/>
    </xf>
    <xf numFmtId="166" fontId="3" fillId="0" borderId="9" xfId="0" applyNumberFormat="1" applyFont="1" applyFill="1" applyBorder="1" applyAlignment="1" applyProtection="1">
      <alignment vertical="center"/>
      <protection hidden="1"/>
    </xf>
    <xf numFmtId="164" fontId="3" fillId="0" borderId="9" xfId="0" applyFont="1" applyBorder="1" applyAlignment="1" applyProtection="1">
      <alignment horizontal="center" vertical="center"/>
      <protection/>
    </xf>
    <xf numFmtId="164" fontId="0" fillId="0" borderId="0" xfId="0" applyAlignment="1" applyProtection="1">
      <alignment vertical="top"/>
      <protection/>
    </xf>
    <xf numFmtId="166" fontId="1" fillId="0" borderId="10" xfId="0" applyNumberFormat="1" applyFont="1" applyBorder="1" applyAlignment="1" applyProtection="1">
      <alignment/>
      <protection/>
    </xf>
    <xf numFmtId="164" fontId="1" fillId="0" borderId="12" xfId="0" applyFont="1" applyBorder="1" applyAlignment="1" applyProtection="1">
      <alignment horizontal="center"/>
      <protection/>
    </xf>
    <xf numFmtId="164" fontId="23" fillId="0" borderId="0" xfId="0" applyFont="1" applyBorder="1" applyAlignment="1" applyProtection="1">
      <alignment horizontal="left"/>
      <protection/>
    </xf>
    <xf numFmtId="164" fontId="23" fillId="0" borderId="0" xfId="0" applyFont="1" applyBorder="1" applyAlignment="1" applyProtection="1">
      <alignment horizontal="center"/>
      <protection/>
    </xf>
    <xf numFmtId="164" fontId="0" fillId="0" borderId="0" xfId="0" applyBorder="1" applyAlignment="1" applyProtection="1">
      <alignment/>
      <protection/>
    </xf>
    <xf numFmtId="167" fontId="1" fillId="0" borderId="0" xfId="0" applyNumberFormat="1" applyFont="1" applyBorder="1" applyAlignment="1" applyProtection="1">
      <alignment horizontal="left" vertical="top"/>
      <protection/>
    </xf>
    <xf numFmtId="167" fontId="1" fillId="0" borderId="0" xfId="0" applyNumberFormat="1" applyFont="1" applyBorder="1" applyAlignment="1" applyProtection="1">
      <alignment horizontal="left"/>
      <protection/>
    </xf>
    <xf numFmtId="167" fontId="24" fillId="0" borderId="0" xfId="0" applyNumberFormat="1" applyFont="1" applyBorder="1" applyAlignment="1" applyProtection="1">
      <alignment horizontal="left" vertical="top" wrapText="1"/>
      <protection/>
    </xf>
    <xf numFmtId="167" fontId="24" fillId="0" borderId="0" xfId="0" applyNumberFormat="1" applyFont="1" applyBorder="1" applyAlignment="1" applyProtection="1">
      <alignment horizontal="left" wrapText="1"/>
      <protection/>
    </xf>
    <xf numFmtId="164" fontId="0" fillId="0" borderId="0" xfId="0" applyBorder="1" applyAlignment="1" applyProtection="1">
      <alignment vertical="top"/>
      <protection/>
    </xf>
    <xf numFmtId="167" fontId="1" fillId="0" borderId="0" xfId="0" applyNumberFormat="1" applyFont="1" applyBorder="1" applyAlignment="1" applyProtection="1">
      <alignment horizontal="left" vertical="top" wrapText="1"/>
      <protection/>
    </xf>
    <xf numFmtId="167" fontId="1" fillId="0" borderId="0" xfId="0" applyNumberFormat="1" applyFont="1" applyAlignment="1" applyProtection="1">
      <alignment horizontal="left"/>
      <protection/>
    </xf>
    <xf numFmtId="164" fontId="1" fillId="0" borderId="0" xfId="0" applyNumberFormat="1" applyFont="1" applyBorder="1" applyAlignment="1">
      <alignment horizontal="left" wrapText="1"/>
    </xf>
    <xf numFmtId="167" fontId="24" fillId="0" borderId="0" xfId="0" applyNumberFormat="1" applyFont="1" applyBorder="1" applyAlignment="1" applyProtection="1">
      <alignment horizontal="left" vertical="top"/>
      <protection/>
    </xf>
    <xf numFmtId="164" fontId="1" fillId="0" borderId="0" xfId="0" applyNumberFormat="1" applyFont="1" applyBorder="1" applyAlignment="1" applyProtection="1">
      <alignment horizontal="left" vertical="top" wrapText="1"/>
      <protection/>
    </xf>
    <xf numFmtId="167" fontId="1" fillId="0" borderId="0" xfId="0" applyNumberFormat="1" applyFont="1" applyBorder="1" applyAlignment="1" applyProtection="1">
      <alignment horizontal="center"/>
      <protection/>
    </xf>
    <xf numFmtId="164" fontId="24" fillId="0" borderId="0" xfId="0" applyNumberFormat="1" applyFont="1" applyBorder="1" applyAlignment="1" applyProtection="1">
      <alignment horizontal="left" vertical="top" wrapText="1"/>
      <protection/>
    </xf>
    <xf numFmtId="164" fontId="3" fillId="0" borderId="0" xfId="0" applyFont="1" applyBorder="1" applyAlignment="1" applyProtection="1">
      <alignment horizontal="left"/>
      <protection/>
    </xf>
    <xf numFmtId="164" fontId="1" fillId="0" borderId="0" xfId="0" applyFont="1" applyBorder="1" applyAlignment="1">
      <alignment horizontal="left"/>
    </xf>
    <xf numFmtId="164" fontId="26" fillId="0" borderId="0" xfId="0" applyFont="1" applyAlignment="1" applyProtection="1">
      <alignment/>
      <protection/>
    </xf>
    <xf numFmtId="164" fontId="0" fillId="0" borderId="0" xfId="0" applyFont="1" applyAlignment="1" applyProtection="1">
      <alignment horizontal="right"/>
      <protection/>
    </xf>
    <xf numFmtId="164" fontId="0" fillId="3" borderId="0" xfId="0" applyFont="1" applyFill="1" applyAlignment="1" applyProtection="1">
      <alignment/>
      <protection/>
    </xf>
    <xf numFmtId="164" fontId="0" fillId="3" borderId="0" xfId="0" applyFill="1" applyAlignment="1" applyProtection="1">
      <alignment/>
      <protection/>
    </xf>
    <xf numFmtId="164" fontId="0" fillId="0" borderId="0" xfId="0" applyFill="1" applyAlignment="1" applyProtection="1">
      <alignment/>
      <protection/>
    </xf>
    <xf numFmtId="164" fontId="0" fillId="0" borderId="13" xfId="0" applyFont="1" applyBorder="1" applyAlignment="1" applyProtection="1">
      <alignment horizontal="center"/>
      <protection/>
    </xf>
    <xf numFmtId="164" fontId="0" fillId="0" borderId="9" xfId="0" applyNumberFormat="1" applyFont="1" applyBorder="1" applyAlignment="1" applyProtection="1">
      <alignment wrapText="1"/>
      <protection/>
    </xf>
    <xf numFmtId="164" fontId="0" fillId="4" borderId="9" xfId="0" applyNumberFormat="1" applyFont="1" applyFill="1" applyBorder="1" applyAlignment="1" applyProtection="1">
      <alignment wrapText="1"/>
      <protection/>
    </xf>
    <xf numFmtId="164" fontId="0" fillId="0" borderId="9" xfId="0" applyNumberFormat="1" applyFont="1" applyFill="1" applyBorder="1" applyAlignment="1" applyProtection="1">
      <alignment wrapText="1"/>
      <protection/>
    </xf>
    <xf numFmtId="169" fontId="28" fillId="0" borderId="9" xfId="0" applyNumberFormat="1" applyFont="1" applyBorder="1" applyAlignment="1" applyProtection="1">
      <alignment horizontal="center" wrapText="1"/>
      <protection/>
    </xf>
    <xf numFmtId="169" fontId="28" fillId="4" borderId="9" xfId="0" applyNumberFormat="1" applyFont="1" applyFill="1" applyBorder="1" applyAlignment="1" applyProtection="1">
      <alignment horizontal="center" wrapText="1"/>
      <protection/>
    </xf>
    <xf numFmtId="169" fontId="28" fillId="0" borderId="9" xfId="0" applyNumberFormat="1" applyFont="1" applyFill="1" applyBorder="1" applyAlignment="1" applyProtection="1">
      <alignment horizontal="center" wrapText="1"/>
      <protection/>
    </xf>
    <xf numFmtId="164" fontId="29" fillId="0" borderId="0" xfId="0" applyFont="1" applyAlignment="1" applyProtection="1">
      <alignment/>
      <protection/>
    </xf>
    <xf numFmtId="164" fontId="29" fillId="0" borderId="0" xfId="0" applyFont="1" applyAlignment="1">
      <alignment/>
    </xf>
    <xf numFmtId="164" fontId="28" fillId="0" borderId="9" xfId="0" applyNumberFormat="1" applyFont="1" applyBorder="1" applyAlignment="1" applyProtection="1">
      <alignment wrapText="1"/>
      <protection/>
    </xf>
    <xf numFmtId="164" fontId="28" fillId="0" borderId="9" xfId="0" applyNumberFormat="1" applyFont="1" applyFill="1" applyBorder="1" applyAlignment="1" applyProtection="1">
      <alignment wrapText="1"/>
      <protection/>
    </xf>
    <xf numFmtId="170" fontId="30" fillId="2" borderId="9" xfId="0" applyNumberFormat="1" applyFont="1" applyFill="1" applyBorder="1" applyAlignment="1" applyProtection="1">
      <alignment/>
      <protection/>
    </xf>
    <xf numFmtId="171" fontId="30" fillId="2" borderId="9" xfId="0" applyNumberFormat="1" applyFont="1" applyFill="1" applyBorder="1" applyAlignment="1" applyProtection="1">
      <alignment wrapText="1"/>
      <protection/>
    </xf>
    <xf numFmtId="171" fontId="30" fillId="2" borderId="9" xfId="0" applyNumberFormat="1" applyFont="1" applyFill="1" applyBorder="1" applyAlignment="1" applyProtection="1">
      <alignment/>
      <protection/>
    </xf>
    <xf numFmtId="172" fontId="30" fillId="2" borderId="9" xfId="0" applyNumberFormat="1" applyFont="1" applyFill="1" applyBorder="1" applyAlignment="1" applyProtection="1">
      <alignment/>
      <protection/>
    </xf>
    <xf numFmtId="173" fontId="30" fillId="2" borderId="9" xfId="0" applyNumberFormat="1" applyFont="1" applyFill="1" applyBorder="1" applyAlignment="1" applyProtection="1">
      <alignment/>
      <protection/>
    </xf>
    <xf numFmtId="174" fontId="30" fillId="2" borderId="9" xfId="0" applyNumberFormat="1" applyFont="1" applyFill="1" applyBorder="1" applyAlignment="1" applyProtection="1">
      <alignment/>
      <protection/>
    </xf>
    <xf numFmtId="171" fontId="30" fillId="2" borderId="9" xfId="19" applyNumberFormat="1" applyFont="1" applyFill="1" applyBorder="1" applyAlignment="1" applyProtection="1">
      <alignment/>
      <protection/>
    </xf>
    <xf numFmtId="170" fontId="0" fillId="0" borderId="9" xfId="0" applyNumberFormat="1" applyFont="1" applyBorder="1" applyAlignment="1" applyProtection="1">
      <alignment/>
      <protection/>
    </xf>
    <xf numFmtId="167" fontId="0" fillId="3" borderId="9" xfId="0" applyNumberFormat="1" applyFont="1" applyFill="1" applyBorder="1" applyAlignment="1" applyProtection="1">
      <alignment wrapText="1"/>
      <protection locked="0"/>
    </xf>
    <xf numFmtId="167" fontId="0" fillId="3" borderId="9" xfId="0" applyNumberFormat="1" applyFont="1" applyFill="1" applyBorder="1" applyAlignment="1" applyProtection="1">
      <alignment/>
      <protection locked="0"/>
    </xf>
    <xf numFmtId="171" fontId="0" fillId="3" borderId="9" xfId="0" applyNumberFormat="1" applyFont="1" applyFill="1" applyBorder="1" applyAlignment="1" applyProtection="1">
      <alignment/>
      <protection locked="0"/>
    </xf>
    <xf numFmtId="170" fontId="0" fillId="3" borderId="9" xfId="0" applyNumberFormat="1" applyFont="1" applyFill="1" applyBorder="1" applyAlignment="1" applyProtection="1">
      <alignment/>
      <protection locked="0"/>
    </xf>
    <xf numFmtId="171" fontId="0" fillId="0" borderId="9" xfId="0" applyNumberFormat="1" applyFont="1" applyFill="1" applyBorder="1" applyAlignment="1" applyProtection="1">
      <alignment/>
      <protection/>
    </xf>
    <xf numFmtId="176" fontId="0" fillId="3" borderId="9" xfId="0" applyNumberFormat="1" applyFont="1" applyFill="1" applyBorder="1" applyAlignment="1" applyProtection="1">
      <alignment/>
      <protection locked="0"/>
    </xf>
    <xf numFmtId="173" fontId="0" fillId="0" borderId="9" xfId="0" applyNumberFormat="1" applyFont="1" applyFill="1" applyBorder="1" applyAlignment="1" applyProtection="1">
      <alignment/>
      <protection/>
    </xf>
    <xf numFmtId="174" fontId="0" fillId="3" borderId="9" xfId="0" applyNumberFormat="1" applyFont="1" applyFill="1" applyBorder="1" applyAlignment="1" applyProtection="1">
      <alignment/>
      <protection locked="0"/>
    </xf>
    <xf numFmtId="174" fontId="0" fillId="0" borderId="9" xfId="0" applyNumberFormat="1" applyFont="1" applyFill="1" applyBorder="1" applyAlignment="1" applyProtection="1">
      <alignment/>
      <protection/>
    </xf>
    <xf numFmtId="171" fontId="0" fillId="0" borderId="9" xfId="19" applyNumberFormat="1" applyFont="1" applyFill="1" applyBorder="1" applyAlignment="1" applyProtection="1">
      <alignment/>
      <protection/>
    </xf>
    <xf numFmtId="171" fontId="0" fillId="3" borderId="9" xfId="0" applyNumberFormat="1" applyFont="1" applyFill="1" applyBorder="1" applyAlignment="1" applyProtection="1">
      <alignment wrapText="1"/>
      <protection locked="0"/>
    </xf>
    <xf numFmtId="171" fontId="0" fillId="0" borderId="9" xfId="0" applyNumberFormat="1" applyFont="1" applyFill="1" applyBorder="1" applyAlignment="1" applyProtection="1">
      <alignment/>
      <protection/>
    </xf>
    <xf numFmtId="164" fontId="0" fillId="0" borderId="0" xfId="0" applyFill="1" applyAlignment="1" applyProtection="1">
      <alignment/>
      <protection locked="0"/>
    </xf>
    <xf numFmtId="164" fontId="14" fillId="0" borderId="0" xfId="0" applyFont="1" applyAlignment="1" applyProtection="1">
      <alignment vertical="top"/>
      <protection/>
    </xf>
    <xf numFmtId="164" fontId="0" fillId="0" borderId="0" xfId="0" applyFont="1" applyBorder="1" applyAlignment="1" applyProtection="1">
      <alignment/>
      <protection/>
    </xf>
    <xf numFmtId="164" fontId="14" fillId="0" borderId="9" xfId="0" applyNumberFormat="1" applyFont="1" applyFill="1" applyBorder="1" applyAlignment="1" applyProtection="1">
      <alignment wrapText="1"/>
      <protection/>
    </xf>
    <xf numFmtId="169" fontId="33" fillId="0" borderId="9" xfId="0" applyNumberFormat="1" applyFont="1" applyBorder="1" applyAlignment="1" applyProtection="1">
      <alignment horizontal="center" wrapText="1"/>
      <protection/>
    </xf>
    <xf numFmtId="169" fontId="33" fillId="0" borderId="9" xfId="0" applyNumberFormat="1" applyFont="1" applyFill="1" applyBorder="1" applyAlignment="1" applyProtection="1">
      <alignment horizontal="center" wrapText="1"/>
      <protection/>
    </xf>
    <xf numFmtId="164" fontId="33" fillId="0" borderId="9" xfId="0" applyNumberFormat="1" applyFont="1" applyBorder="1" applyAlignment="1" applyProtection="1">
      <alignment wrapText="1"/>
      <protection/>
    </xf>
    <xf numFmtId="164" fontId="33" fillId="0" borderId="9" xfId="0" applyNumberFormat="1" applyFont="1" applyFill="1" applyBorder="1" applyAlignment="1" applyProtection="1">
      <alignment wrapText="1"/>
      <protection/>
    </xf>
    <xf numFmtId="164" fontId="34" fillId="2" borderId="9" xfId="0" applyNumberFormat="1" applyFont="1" applyFill="1" applyBorder="1" applyAlignment="1" applyProtection="1">
      <alignment wrapText="1"/>
      <protection/>
    </xf>
    <xf numFmtId="171" fontId="34" fillId="2" borderId="9" xfId="0" applyNumberFormat="1" applyFont="1" applyFill="1" applyBorder="1" applyAlignment="1" applyProtection="1">
      <alignment wrapText="1"/>
      <protection/>
    </xf>
    <xf numFmtId="168" fontId="35" fillId="3" borderId="9" xfId="0" applyNumberFormat="1" applyFont="1" applyFill="1" applyBorder="1" applyAlignment="1" applyProtection="1">
      <alignment wrapText="1"/>
      <protection locked="0"/>
    </xf>
    <xf numFmtId="171" fontId="35" fillId="0" borderId="9" xfId="0" applyNumberFormat="1" applyFont="1" applyFill="1" applyBorder="1" applyAlignment="1" applyProtection="1">
      <alignment wrapText="1"/>
      <protection/>
    </xf>
    <xf numFmtId="170" fontId="0" fillId="0" borderId="9" xfId="0" applyNumberFormat="1" applyFont="1" applyFill="1" applyBorder="1" applyAlignment="1" applyProtection="1">
      <alignment/>
      <protection/>
    </xf>
    <xf numFmtId="170" fontId="14" fillId="0" borderId="9" xfId="0" applyNumberFormat="1" applyFont="1" applyFill="1" applyBorder="1" applyAlignment="1" applyProtection="1">
      <alignment/>
      <protection/>
    </xf>
    <xf numFmtId="171" fontId="36" fillId="0" borderId="9" xfId="0" applyNumberFormat="1" applyFont="1" applyFill="1" applyBorder="1" applyAlignment="1" applyProtection="1">
      <alignment wrapText="1"/>
      <protection/>
    </xf>
    <xf numFmtId="168" fontId="0" fillId="0" borderId="0" xfId="0" applyNumberFormat="1" applyAlignment="1">
      <alignment/>
    </xf>
    <xf numFmtId="171" fontId="0" fillId="0" borderId="0" xfId="0" applyNumberFormat="1" applyAlignment="1">
      <alignment/>
    </xf>
    <xf numFmtId="164" fontId="0" fillId="0" borderId="0" xfId="0" applyFont="1" applyBorder="1" applyAlignment="1">
      <alignment wrapText="1"/>
    </xf>
    <xf numFmtId="177" fontId="0" fillId="0" borderId="0" xfId="0" applyNumberFormat="1" applyFont="1" applyBorder="1" applyAlignment="1">
      <alignment wrapText="1"/>
    </xf>
    <xf numFmtId="164" fontId="0" fillId="0" borderId="0" xfId="0" applyBorder="1" applyAlignment="1">
      <alignment/>
    </xf>
    <xf numFmtId="164" fontId="14" fillId="0" borderId="0" xfId="0" applyFont="1" applyAlignment="1" applyProtection="1">
      <alignment/>
      <protection/>
    </xf>
    <xf numFmtId="164" fontId="14" fillId="0" borderId="0" xfId="0" applyFont="1" applyAlignment="1">
      <alignment/>
    </xf>
    <xf numFmtId="164" fontId="14" fillId="0" borderId="0" xfId="0" applyFont="1" applyBorder="1" applyAlignment="1">
      <alignment/>
    </xf>
    <xf numFmtId="171" fontId="35" fillId="0" borderId="9" xfId="0" applyNumberFormat="1" applyFont="1" applyFill="1" applyBorder="1" applyAlignment="1" applyProtection="1">
      <alignment wrapText="1"/>
      <protection locked="0"/>
    </xf>
    <xf numFmtId="170" fontId="0" fillId="0" borderId="0" xfId="0" applyNumberFormat="1" applyFont="1" applyBorder="1" applyAlignment="1" applyProtection="1">
      <alignment/>
      <protection/>
    </xf>
    <xf numFmtId="164" fontId="35" fillId="0" borderId="0" xfId="0" applyNumberFormat="1" applyFont="1" applyBorder="1" applyAlignment="1" applyProtection="1">
      <alignment wrapText="1"/>
      <protection/>
    </xf>
    <xf numFmtId="171" fontId="35" fillId="0" borderId="0" xfId="0" applyNumberFormat="1" applyFont="1" applyFill="1" applyBorder="1" applyAlignment="1" applyProtection="1">
      <alignment wrapText="1"/>
      <protection/>
    </xf>
    <xf numFmtId="164" fontId="35" fillId="0" borderId="0" xfId="0" applyNumberFormat="1" applyFont="1" applyFill="1" applyBorder="1" applyAlignment="1" applyProtection="1">
      <alignment wrapText="1"/>
      <protection/>
    </xf>
    <xf numFmtId="164" fontId="0" fillId="0" borderId="9" xfId="0" applyNumberFormat="1" applyFont="1" applyFill="1" applyBorder="1" applyAlignment="1" applyProtection="1">
      <alignment horizontal="center" wrapText="1"/>
      <protection/>
    </xf>
  </cellXfs>
  <cellStyles count="7">
    <cellStyle name="Normal" xfId="0"/>
    <cellStyle name="Comma" xfId="15"/>
    <cellStyle name="Comma [0]" xfId="16"/>
    <cellStyle name="Currency" xfId="17"/>
    <cellStyle name="Currency [0]" xfId="18"/>
    <cellStyle name="Percent" xfId="19"/>
    <cellStyle name="Euro" xfId="20"/>
  </cellStyles>
  <dxfs count="1">
    <dxf>
      <font>
        <b/>
        <i val="0"/>
        <color rgb="FFFFFFFF"/>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R69"/>
  <sheetViews>
    <sheetView showGridLines="0" tabSelected="1" view="pageBreakPreview" zoomScaleSheetLayoutView="100" workbookViewId="0" topLeftCell="A1">
      <selection activeCell="B4" sqref="B4"/>
    </sheetView>
  </sheetViews>
  <sheetFormatPr defaultColWidth="11.421875" defaultRowHeight="12.75"/>
  <cols>
    <col min="1" max="1" width="3.00390625" style="0" customWidth="1"/>
    <col min="2" max="2" width="6.28125" style="1" customWidth="1"/>
    <col min="3" max="3" width="55.7109375" style="0" customWidth="1"/>
    <col min="4" max="4" width="18.7109375" style="0" customWidth="1"/>
    <col min="5" max="7" width="16.7109375" style="0" customWidth="1"/>
  </cols>
  <sheetData>
    <row r="1" s="2" customFormat="1" ht="12.75">
      <c r="B1" s="3"/>
    </row>
    <row r="2" spans="1:7" s="2" customFormat="1" ht="21.75" customHeight="1">
      <c r="A2" s="4" t="s">
        <v>0</v>
      </c>
      <c r="B2" s="4"/>
      <c r="C2" s="4"/>
      <c r="D2" s="4"/>
      <c r="E2" s="4"/>
      <c r="F2" s="4"/>
      <c r="G2" s="4"/>
    </row>
    <row r="3" spans="2:7" s="2" customFormat="1" ht="21" customHeight="1">
      <c r="B3" s="5"/>
      <c r="C3" s="5"/>
      <c r="D3" s="5"/>
      <c r="E3" s="5"/>
      <c r="F3" s="6" t="s">
        <v>1</v>
      </c>
      <c r="G3" s="7" t="s">
        <v>2</v>
      </c>
    </row>
    <row r="4" spans="2:7" s="2" customFormat="1" ht="12.75">
      <c r="B4" s="8" t="s">
        <v>3</v>
      </c>
      <c r="C4" s="9"/>
      <c r="D4" s="10" t="s">
        <v>4</v>
      </c>
      <c r="E4" s="11"/>
      <c r="F4" s="12"/>
      <c r="G4" s="13"/>
    </row>
    <row r="5" spans="2:18" s="2" customFormat="1" ht="12.75">
      <c r="B5" s="14" t="s">
        <v>5</v>
      </c>
      <c r="C5" s="14"/>
      <c r="D5" s="15" t="s">
        <v>6</v>
      </c>
      <c r="E5" s="16"/>
      <c r="F5" s="17"/>
      <c r="G5" s="18"/>
      <c r="H5" s="19"/>
      <c r="R5" s="20">
        <v>1</v>
      </c>
    </row>
    <row r="6" spans="2:7" s="2" customFormat="1" ht="12.75">
      <c r="B6" s="21" t="s">
        <v>7</v>
      </c>
      <c r="C6" s="21"/>
      <c r="D6" s="22" t="s">
        <v>8</v>
      </c>
      <c r="E6" s="23"/>
      <c r="F6" s="24"/>
      <c r="G6" s="25"/>
    </row>
    <row r="7" spans="2:7" s="2" customFormat="1" ht="12.75">
      <c r="B7" s="26"/>
      <c r="C7" s="26"/>
      <c r="D7" s="26"/>
      <c r="E7" s="26"/>
      <c r="F7" s="26"/>
      <c r="G7" s="26"/>
    </row>
    <row r="8" spans="2:7" s="2" customFormat="1" ht="18" customHeight="1">
      <c r="B8" s="27"/>
      <c r="C8" s="28"/>
      <c r="D8" s="29" t="s">
        <v>9</v>
      </c>
      <c r="E8" s="30" t="s">
        <v>10</v>
      </c>
      <c r="F8" s="30" t="s">
        <v>10</v>
      </c>
      <c r="G8" s="30" t="s">
        <v>10</v>
      </c>
    </row>
    <row r="9" spans="2:7" s="2" customFormat="1" ht="12.75">
      <c r="B9" s="31"/>
      <c r="C9" s="32" t="s">
        <v>11</v>
      </c>
      <c r="D9" s="33"/>
      <c r="E9" s="34"/>
      <c r="F9" s="35"/>
      <c r="G9" s="35"/>
    </row>
    <row r="10" spans="2:7" s="2" customFormat="1" ht="9.75" customHeight="1">
      <c r="B10" s="31"/>
      <c r="C10" s="35"/>
      <c r="D10" s="33"/>
      <c r="E10" s="34"/>
      <c r="F10" s="35"/>
      <c r="G10" s="35"/>
    </row>
    <row r="11" spans="2:7" s="2" customFormat="1" ht="12.75">
      <c r="B11" s="36">
        <v>1</v>
      </c>
      <c r="C11" s="37" t="s">
        <v>12</v>
      </c>
      <c r="D11" s="38">
        <f aca="true" t="shared" si="0" ref="D11:D16">SUM(E11:G11)</f>
        <v>0</v>
      </c>
      <c r="E11" s="33">
        <f>ROUND(SUM(E12+E18),2)</f>
        <v>0</v>
      </c>
      <c r="F11" s="33">
        <f>ROUND(SUM(F12+F18),2)</f>
        <v>0</v>
      </c>
      <c r="G11" s="34">
        <f>ROUND(SUM(G12+G18),2)</f>
        <v>0</v>
      </c>
    </row>
    <row r="12" spans="2:7" s="2" customFormat="1" ht="49.5" customHeight="1">
      <c r="B12" s="39" t="s">
        <v>13</v>
      </c>
      <c r="C12" s="40" t="s">
        <v>14</v>
      </c>
      <c r="D12" s="41">
        <f t="shared" si="0"/>
        <v>0</v>
      </c>
      <c r="E12" s="33">
        <f>ROUND(SUM(E13:E17),2)</f>
        <v>0</v>
      </c>
      <c r="F12" s="33">
        <f>ROUND(SUM(F13:F17),2)</f>
        <v>0</v>
      </c>
      <c r="G12" s="34">
        <f>ROUND(SUM(G13:G17),2)</f>
        <v>0</v>
      </c>
    </row>
    <row r="13" spans="2:7" s="2" customFormat="1" ht="12.75">
      <c r="B13" s="36"/>
      <c r="C13" s="42" t="s">
        <v>15</v>
      </c>
      <c r="D13" s="33">
        <f t="shared" si="0"/>
        <v>0</v>
      </c>
      <c r="E13" s="43">
        <v>0</v>
      </c>
      <c r="F13" s="43">
        <v>0</v>
      </c>
      <c r="G13" s="44">
        <v>0</v>
      </c>
    </row>
    <row r="14" spans="2:7" s="2" customFormat="1" ht="12.75">
      <c r="B14" s="36"/>
      <c r="C14" s="42" t="s">
        <v>16</v>
      </c>
      <c r="D14" s="33">
        <f t="shared" si="0"/>
        <v>0</v>
      </c>
      <c r="E14" s="43">
        <v>0</v>
      </c>
      <c r="F14" s="43">
        <v>0</v>
      </c>
      <c r="G14" s="44">
        <v>0</v>
      </c>
    </row>
    <row r="15" spans="2:7" s="2" customFormat="1" ht="12.75">
      <c r="B15" s="36"/>
      <c r="C15" s="42" t="s">
        <v>17</v>
      </c>
      <c r="D15" s="33">
        <f t="shared" si="0"/>
        <v>0</v>
      </c>
      <c r="E15" s="43">
        <v>0</v>
      </c>
      <c r="F15" s="43">
        <v>0</v>
      </c>
      <c r="G15" s="44">
        <v>0</v>
      </c>
    </row>
    <row r="16" spans="2:7" s="2" customFormat="1" ht="12.75">
      <c r="B16" s="36"/>
      <c r="C16" s="42" t="s">
        <v>18</v>
      </c>
      <c r="D16" s="33">
        <f t="shared" si="0"/>
        <v>0</v>
      </c>
      <c r="E16" s="43">
        <v>0</v>
      </c>
      <c r="F16" s="43">
        <v>0</v>
      </c>
      <c r="G16" s="44">
        <v>0</v>
      </c>
    </row>
    <row r="17" spans="2:7" s="2" customFormat="1" ht="9.75" customHeight="1">
      <c r="B17" s="31"/>
      <c r="C17" s="35"/>
      <c r="D17" s="33"/>
      <c r="E17" s="34"/>
      <c r="F17" s="35"/>
      <c r="G17" s="35"/>
    </row>
    <row r="18" spans="2:7" s="2" customFormat="1" ht="12.75">
      <c r="B18" s="39" t="s">
        <v>19</v>
      </c>
      <c r="C18" s="45" t="s">
        <v>20</v>
      </c>
      <c r="D18" s="33">
        <f>SUM(E18:G18)</f>
        <v>0</v>
      </c>
      <c r="E18" s="43">
        <v>0</v>
      </c>
      <c r="F18" s="43">
        <v>0</v>
      </c>
      <c r="G18" s="44">
        <v>0</v>
      </c>
    </row>
    <row r="19" spans="2:7" s="2" customFormat="1" ht="9.75" customHeight="1">
      <c r="B19" s="31"/>
      <c r="C19" s="35"/>
      <c r="D19" s="33"/>
      <c r="E19" s="33"/>
      <c r="F19" s="46"/>
      <c r="G19" s="35"/>
    </row>
    <row r="20" spans="2:7" s="2" customFormat="1" ht="35.25" customHeight="1">
      <c r="B20" s="36">
        <v>2</v>
      </c>
      <c r="C20" s="47" t="s">
        <v>21</v>
      </c>
      <c r="D20" s="38">
        <f aca="true" t="shared" si="1" ref="D20:D31">SUM(E20:G20)</f>
        <v>0</v>
      </c>
      <c r="E20" s="33">
        <f>ROUND(SUM(E21:E23)+E24+E27+E30+E31,2)</f>
        <v>0</v>
      </c>
      <c r="F20" s="33">
        <f>ROUND(SUM(F21:F23)+F24+F27+F30+F31,2)</f>
        <v>0</v>
      </c>
      <c r="G20" s="34">
        <f>ROUND(SUM(G21:G23)+G24+G27+G30+G31,2)</f>
        <v>0</v>
      </c>
    </row>
    <row r="21" spans="2:7" s="2" customFormat="1" ht="31.5" customHeight="1">
      <c r="B21" s="39" t="s">
        <v>22</v>
      </c>
      <c r="C21" s="40" t="s">
        <v>23</v>
      </c>
      <c r="D21" s="33">
        <f t="shared" si="1"/>
        <v>0</v>
      </c>
      <c r="E21" s="43">
        <v>0</v>
      </c>
      <c r="F21" s="43">
        <v>0</v>
      </c>
      <c r="G21" s="44">
        <v>0</v>
      </c>
    </row>
    <row r="22" spans="2:7" s="2" customFormat="1" ht="12.75">
      <c r="B22" s="39" t="s">
        <v>24</v>
      </c>
      <c r="C22" s="48" t="s">
        <v>25</v>
      </c>
      <c r="D22" s="33">
        <f t="shared" si="1"/>
        <v>0</v>
      </c>
      <c r="E22" s="43">
        <v>0</v>
      </c>
      <c r="F22" s="43">
        <v>0</v>
      </c>
      <c r="G22" s="44">
        <v>0</v>
      </c>
    </row>
    <row r="23" spans="2:7" s="2" customFormat="1" ht="12.75">
      <c r="B23" s="39" t="s">
        <v>26</v>
      </c>
      <c r="C23" s="40" t="s">
        <v>27</v>
      </c>
      <c r="D23" s="49">
        <f>SUM(E23:G23)</f>
        <v>0</v>
      </c>
      <c r="E23" s="43">
        <v>0</v>
      </c>
      <c r="F23" s="43">
        <v>0</v>
      </c>
      <c r="G23" s="44">
        <v>0</v>
      </c>
    </row>
    <row r="24" spans="2:7" s="2" customFormat="1" ht="12.75">
      <c r="B24" s="50" t="s">
        <v>28</v>
      </c>
      <c r="C24" s="51" t="s">
        <v>29</v>
      </c>
      <c r="D24" s="33">
        <f t="shared" si="1"/>
        <v>0</v>
      </c>
      <c r="E24" s="33">
        <f>ROUND(SUM(E25:E26),2)</f>
        <v>0</v>
      </c>
      <c r="F24" s="33">
        <f>ROUND(SUM(F25:F26),2)</f>
        <v>0</v>
      </c>
      <c r="G24" s="33">
        <f>ROUND(SUM(G25:G26),2)</f>
        <v>0</v>
      </c>
    </row>
    <row r="25" spans="2:7" s="2" customFormat="1" ht="33.75" customHeight="1">
      <c r="B25" s="39" t="s">
        <v>30</v>
      </c>
      <c r="C25" s="52" t="s">
        <v>31</v>
      </c>
      <c r="D25" s="33">
        <f t="shared" si="1"/>
        <v>0</v>
      </c>
      <c r="E25" s="43">
        <v>0</v>
      </c>
      <c r="F25" s="43">
        <v>0</v>
      </c>
      <c r="G25" s="44">
        <v>0</v>
      </c>
    </row>
    <row r="26" spans="2:9" s="2" customFormat="1" ht="60.75" customHeight="1">
      <c r="B26" s="39" t="s">
        <v>32</v>
      </c>
      <c r="C26" s="53" t="s">
        <v>33</v>
      </c>
      <c r="D26" s="49">
        <f t="shared" si="1"/>
        <v>0</v>
      </c>
      <c r="E26" s="43">
        <f>'K-Hilfe Betriebskostenpauschale'!D46</f>
        <v>0</v>
      </c>
      <c r="F26" s="43">
        <f>'K-Hilfe Betriebskostenpauschale'!D57</f>
        <v>0</v>
      </c>
      <c r="G26" s="44">
        <f>'K-Hilfe Betriebskostenpauschale'!D68</f>
        <v>0</v>
      </c>
      <c r="I26" s="54"/>
    </row>
    <row r="27" spans="2:9" s="2" customFormat="1" ht="15.75">
      <c r="B27" s="50" t="s">
        <v>34</v>
      </c>
      <c r="C27" s="55" t="s">
        <v>35</v>
      </c>
      <c r="D27" s="33">
        <f t="shared" si="1"/>
        <v>0</v>
      </c>
      <c r="E27" s="33">
        <f>ROUND(SUM(E28:E29),2)</f>
        <v>0</v>
      </c>
      <c r="F27" s="33">
        <f>ROUND(SUM(F28:F29),2)</f>
        <v>0</v>
      </c>
      <c r="G27" s="34">
        <f>ROUND(SUM(G28:G29),2)</f>
        <v>0</v>
      </c>
      <c r="I27" s="54"/>
    </row>
    <row r="28" spans="2:7" s="2" customFormat="1" ht="33" customHeight="1">
      <c r="B28" s="39" t="s">
        <v>36</v>
      </c>
      <c r="C28" s="56" t="s">
        <v>37</v>
      </c>
      <c r="D28" s="49">
        <f t="shared" si="1"/>
        <v>0</v>
      </c>
      <c r="E28" s="43">
        <v>0</v>
      </c>
      <c r="F28" s="43">
        <v>0</v>
      </c>
      <c r="G28" s="44">
        <v>0</v>
      </c>
    </row>
    <row r="29" spans="2:7" s="2" customFormat="1" ht="15.75">
      <c r="B29" s="39" t="s">
        <v>38</v>
      </c>
      <c r="C29" s="45" t="s">
        <v>39</v>
      </c>
      <c r="D29" s="49">
        <f t="shared" si="1"/>
        <v>0</v>
      </c>
      <c r="E29" s="43">
        <v>0</v>
      </c>
      <c r="F29" s="43">
        <v>0</v>
      </c>
      <c r="G29" s="44">
        <v>0</v>
      </c>
    </row>
    <row r="30" spans="2:7" s="2" customFormat="1" ht="12.75">
      <c r="B30" s="39" t="s">
        <v>40</v>
      </c>
      <c r="C30" s="40" t="s">
        <v>41</v>
      </c>
      <c r="D30" s="49">
        <f>SUM(E30:G30)</f>
        <v>0</v>
      </c>
      <c r="E30" s="43">
        <v>0</v>
      </c>
      <c r="F30" s="43">
        <v>0</v>
      </c>
      <c r="G30" s="44">
        <v>0</v>
      </c>
    </row>
    <row r="31" spans="2:7" s="2" customFormat="1" ht="32.25" customHeight="1">
      <c r="B31" s="39" t="s">
        <v>42</v>
      </c>
      <c r="C31" s="57" t="s">
        <v>43</v>
      </c>
      <c r="D31" s="49">
        <f t="shared" si="1"/>
        <v>0</v>
      </c>
      <c r="E31" s="43">
        <v>0</v>
      </c>
      <c r="F31" s="43">
        <v>0</v>
      </c>
      <c r="G31" s="44">
        <v>0</v>
      </c>
    </row>
    <row r="32" spans="2:7" s="2" customFormat="1" ht="10.5" customHeight="1">
      <c r="B32" s="31"/>
      <c r="C32" s="40"/>
      <c r="D32" s="33"/>
      <c r="E32" s="58"/>
      <c r="F32" s="58"/>
      <c r="G32" s="58"/>
    </row>
    <row r="33" spans="2:7" s="2" customFormat="1" ht="12.75">
      <c r="B33" s="36">
        <v>3</v>
      </c>
      <c r="C33" s="59" t="s">
        <v>44</v>
      </c>
      <c r="D33" s="60">
        <f>SUM(E33:G33)</f>
        <v>0</v>
      </c>
      <c r="E33" s="34">
        <f>E34</f>
        <v>0</v>
      </c>
      <c r="F33" s="34">
        <f>F34</f>
        <v>0</v>
      </c>
      <c r="G33" s="34">
        <f>G34</f>
        <v>0</v>
      </c>
    </row>
    <row r="34" spans="2:7" s="2" customFormat="1" ht="12.75">
      <c r="B34" s="39" t="s">
        <v>45</v>
      </c>
      <c r="C34" s="53" t="s">
        <v>46</v>
      </c>
      <c r="D34" s="61">
        <f>SUM(E34:G34)</f>
        <v>0</v>
      </c>
      <c r="E34" s="62">
        <f>IF(R5=1,ROUND((E11+E20+E37)*0.07,2),0)</f>
        <v>0</v>
      </c>
      <c r="F34" s="62">
        <f>IF(R5=1,ROUND((F11+F20+F37)*0.07,2),0)</f>
        <v>0</v>
      </c>
      <c r="G34" s="62">
        <f>IF(R5=1,ROUND((G11+G20+G37)*0.07,2),0)</f>
        <v>0</v>
      </c>
    </row>
    <row r="35" spans="2:7" s="2" customFormat="1" ht="9" customHeight="1">
      <c r="B35" s="31"/>
      <c r="C35" s="40"/>
      <c r="D35" s="33"/>
      <c r="E35" s="58"/>
      <c r="F35" s="58"/>
      <c r="G35" s="58"/>
    </row>
    <row r="36" spans="2:7" s="2" customFormat="1" ht="20.25" customHeight="1">
      <c r="B36" s="63">
        <v>4</v>
      </c>
      <c r="C36" s="59" t="s">
        <v>47</v>
      </c>
      <c r="D36" s="38">
        <f>SUM(E36:G36)</f>
        <v>0</v>
      </c>
      <c r="E36" s="34">
        <f>SUM(E37:E38)</f>
        <v>0</v>
      </c>
      <c r="F36" s="34">
        <f>SUM(F37:F38)</f>
        <v>0</v>
      </c>
      <c r="G36" s="34">
        <f>SUM(G37:G38)</f>
        <v>0</v>
      </c>
    </row>
    <row r="37" spans="2:8" s="2" customFormat="1" ht="12.75">
      <c r="B37" s="39" t="s">
        <v>48</v>
      </c>
      <c r="C37" s="40" t="s">
        <v>49</v>
      </c>
      <c r="D37" s="49">
        <f>SUM(E37:G37)</f>
        <v>0</v>
      </c>
      <c r="E37" s="43">
        <v>0</v>
      </c>
      <c r="F37" s="43">
        <v>0</v>
      </c>
      <c r="G37" s="44">
        <v>0</v>
      </c>
      <c r="H37" s="64"/>
    </row>
    <row r="38" spans="2:7" s="2" customFormat="1" ht="12.75">
      <c r="B38" s="39" t="s">
        <v>50</v>
      </c>
      <c r="C38" s="40" t="s">
        <v>51</v>
      </c>
      <c r="D38" s="49">
        <f>SUM(E38:G38)</f>
        <v>0</v>
      </c>
      <c r="E38" s="43">
        <v>0</v>
      </c>
      <c r="F38" s="43">
        <v>0</v>
      </c>
      <c r="G38" s="44">
        <v>0</v>
      </c>
    </row>
    <row r="39" spans="2:7" s="2" customFormat="1" ht="9" customHeight="1">
      <c r="B39" s="31"/>
      <c r="C39" s="45"/>
      <c r="D39" s="65"/>
      <c r="E39" s="34"/>
      <c r="F39" s="35"/>
      <c r="G39" s="35"/>
    </row>
    <row r="40" spans="2:7" s="2" customFormat="1" ht="12.75">
      <c r="B40" s="36">
        <v>5</v>
      </c>
      <c r="C40" s="37" t="s">
        <v>52</v>
      </c>
      <c r="D40" s="38">
        <f>SUM(E40:G40)</f>
        <v>0</v>
      </c>
      <c r="E40" s="43">
        <v>0</v>
      </c>
      <c r="F40" s="43">
        <v>0</v>
      </c>
      <c r="G40" s="44">
        <v>0</v>
      </c>
    </row>
    <row r="41" spans="2:7" s="2" customFormat="1" ht="9" customHeight="1">
      <c r="B41" s="31"/>
      <c r="C41" s="35"/>
      <c r="D41" s="33"/>
      <c r="E41" s="34"/>
      <c r="F41" s="35"/>
      <c r="G41" s="35"/>
    </row>
    <row r="42" spans="2:7" s="3" customFormat="1" ht="12.75">
      <c r="B42" s="36">
        <v>6</v>
      </c>
      <c r="C42" s="37" t="s">
        <v>53</v>
      </c>
      <c r="D42" s="38">
        <f>SUM(E42:G42)</f>
        <v>0</v>
      </c>
      <c r="E42" s="33">
        <f>E11+E20+E33+E36-E40</f>
        <v>0</v>
      </c>
      <c r="F42" s="33">
        <f>F11+F20+F33+F36-F40</f>
        <v>0</v>
      </c>
      <c r="G42" s="34">
        <f>G11+G20+G33+G36-G40</f>
        <v>0</v>
      </c>
    </row>
    <row r="43" spans="2:7" s="3" customFormat="1" ht="7.5" customHeight="1">
      <c r="B43" s="31"/>
      <c r="C43" s="45"/>
      <c r="D43" s="33"/>
      <c r="E43" s="34"/>
      <c r="F43" s="45"/>
      <c r="G43" s="45"/>
    </row>
    <row r="44" spans="2:7" s="2" customFormat="1" ht="12.75">
      <c r="B44" s="36">
        <v>7</v>
      </c>
      <c r="C44" s="37" t="s">
        <v>54</v>
      </c>
      <c r="D44" s="38">
        <f>SUM(E44:G44)</f>
        <v>0</v>
      </c>
      <c r="E44" s="43">
        <v>0</v>
      </c>
      <c r="F44" s="43">
        <v>0</v>
      </c>
      <c r="G44" s="44">
        <v>0</v>
      </c>
    </row>
    <row r="45" spans="2:7" s="2" customFormat="1" ht="9" customHeight="1">
      <c r="B45" s="31"/>
      <c r="C45" s="35"/>
      <c r="D45" s="33"/>
      <c r="E45" s="34"/>
      <c r="F45" s="35"/>
      <c r="G45" s="35"/>
    </row>
    <row r="46" spans="2:7" s="2" customFormat="1" ht="12.75">
      <c r="B46" s="36">
        <v>8</v>
      </c>
      <c r="C46" s="37" t="s">
        <v>55</v>
      </c>
      <c r="D46" s="38">
        <f>SUM(E46:G46)</f>
        <v>0</v>
      </c>
      <c r="E46" s="43">
        <v>0</v>
      </c>
      <c r="F46" s="43">
        <v>0</v>
      </c>
      <c r="G46" s="44">
        <v>0</v>
      </c>
    </row>
    <row r="47" spans="2:7" s="2" customFormat="1" ht="9" customHeight="1">
      <c r="B47" s="31"/>
      <c r="C47" s="35"/>
      <c r="D47" s="33"/>
      <c r="E47" s="34"/>
      <c r="F47" s="35"/>
      <c r="G47" s="35"/>
    </row>
    <row r="48" spans="2:7" s="2" customFormat="1" ht="31.5" customHeight="1">
      <c r="B48" s="36">
        <v>9</v>
      </c>
      <c r="C48" s="37" t="s">
        <v>56</v>
      </c>
      <c r="D48" s="38">
        <f>SUM(E48:G48)</f>
        <v>0</v>
      </c>
      <c r="E48" s="33">
        <f>E42-E44-E46</f>
        <v>0</v>
      </c>
      <c r="F48" s="33">
        <f>F42-F44-F46</f>
        <v>0</v>
      </c>
      <c r="G48" s="34">
        <f>G42-G44-G46</f>
        <v>0</v>
      </c>
    </row>
    <row r="49" spans="2:7" s="2" customFormat="1" ht="12.75" customHeight="1">
      <c r="B49" s="45"/>
      <c r="C49" s="45"/>
      <c r="D49" s="33"/>
      <c r="E49" s="34"/>
      <c r="F49" s="35"/>
      <c r="G49" s="35"/>
    </row>
    <row r="50" spans="2:7" s="2" customFormat="1" ht="19.5" customHeight="1">
      <c r="B50" s="66"/>
      <c r="C50" s="66"/>
      <c r="D50" s="66"/>
      <c r="E50" s="66"/>
      <c r="F50" s="66"/>
      <c r="G50" s="66"/>
    </row>
    <row r="51" spans="2:7" s="2" customFormat="1" ht="12.75">
      <c r="B51" s="67" t="s">
        <v>57</v>
      </c>
      <c r="C51" s="67"/>
      <c r="D51" s="67"/>
      <c r="E51" s="67"/>
      <c r="F51" s="67"/>
      <c r="G51" s="67"/>
    </row>
    <row r="52" spans="2:7" s="2" customFormat="1" ht="9" customHeight="1">
      <c r="B52" s="68"/>
      <c r="C52" s="68"/>
      <c r="D52" s="68"/>
      <c r="E52" s="68"/>
      <c r="F52" s="68"/>
      <c r="G52" s="68"/>
    </row>
    <row r="53" spans="2:7" s="69" customFormat="1" ht="14.25" customHeight="1">
      <c r="B53" s="70" t="s">
        <v>58</v>
      </c>
      <c r="C53" s="70"/>
      <c r="D53" s="70"/>
      <c r="E53" s="70"/>
      <c r="F53" s="70"/>
      <c r="G53" s="70"/>
    </row>
    <row r="54" spans="2:7" s="69" customFormat="1" ht="4.5" customHeight="1">
      <c r="B54" s="71"/>
      <c r="C54" s="71"/>
      <c r="D54" s="71"/>
      <c r="E54" s="71"/>
      <c r="F54" s="71"/>
      <c r="G54" s="71"/>
    </row>
    <row r="55" spans="2:7" s="69" customFormat="1" ht="16.5" customHeight="1">
      <c r="B55" s="72" t="s">
        <v>59</v>
      </c>
      <c r="C55" s="72"/>
      <c r="D55" s="72"/>
      <c r="E55" s="72"/>
      <c r="F55" s="72"/>
      <c r="G55" s="72"/>
    </row>
    <row r="56" spans="2:7" s="69" customFormat="1" ht="4.5" customHeight="1">
      <c r="B56" s="73"/>
      <c r="C56" s="73"/>
      <c r="D56" s="73"/>
      <c r="E56" s="73"/>
      <c r="F56" s="73"/>
      <c r="G56" s="73"/>
    </row>
    <row r="57" spans="2:7" s="74" customFormat="1" ht="36" customHeight="1">
      <c r="B57" s="75" t="s">
        <v>60</v>
      </c>
      <c r="C57" s="75"/>
      <c r="D57" s="75"/>
      <c r="E57" s="75"/>
      <c r="F57" s="75"/>
      <c r="G57" s="75"/>
    </row>
    <row r="58" spans="2:7" s="69" customFormat="1" ht="4.5" customHeight="1">
      <c r="B58" s="76"/>
      <c r="C58" s="76"/>
      <c r="D58" s="76"/>
      <c r="E58" s="76"/>
      <c r="F58" s="76"/>
      <c r="G58" s="76"/>
    </row>
    <row r="59" spans="2:7" ht="45" customHeight="1">
      <c r="B59" s="77" t="s">
        <v>61</v>
      </c>
      <c r="C59" s="77"/>
      <c r="D59" s="77"/>
      <c r="E59" s="77"/>
      <c r="F59" s="77"/>
      <c r="G59" s="77"/>
    </row>
    <row r="60" spans="2:7" s="69" customFormat="1" ht="4.5" customHeight="1">
      <c r="B60" s="78"/>
      <c r="C60" s="78"/>
      <c r="D60" s="78"/>
      <c r="E60" s="78"/>
      <c r="F60" s="78"/>
      <c r="G60" s="78"/>
    </row>
    <row r="61" spans="2:7" s="69" customFormat="1" ht="30" customHeight="1">
      <c r="B61" s="72" t="s">
        <v>62</v>
      </c>
      <c r="C61" s="72"/>
      <c r="D61" s="72"/>
      <c r="E61" s="72"/>
      <c r="F61" s="72"/>
      <c r="G61" s="72"/>
    </row>
    <row r="62" spans="2:7" s="69" customFormat="1" ht="4.5" customHeight="1">
      <c r="B62" s="78"/>
      <c r="C62" s="78"/>
      <c r="D62" s="78"/>
      <c r="E62" s="78"/>
      <c r="F62" s="78"/>
      <c r="G62" s="78"/>
    </row>
    <row r="63" spans="2:7" s="2" customFormat="1" ht="91.5" customHeight="1">
      <c r="B63" s="79" t="s">
        <v>63</v>
      </c>
      <c r="C63" s="79"/>
      <c r="D63" s="79"/>
      <c r="E63" s="79"/>
      <c r="F63" s="79"/>
      <c r="G63" s="79"/>
    </row>
    <row r="64" spans="2:7" s="2" customFormat="1" ht="4.5" customHeight="1">
      <c r="B64" s="80"/>
      <c r="C64" s="80"/>
      <c r="D64" s="80"/>
      <c r="E64" s="80"/>
      <c r="F64" s="80"/>
      <c r="G64" s="80"/>
    </row>
    <row r="65" spans="2:7" s="2" customFormat="1" ht="78.75" customHeight="1">
      <c r="B65" s="81" t="s">
        <v>64</v>
      </c>
      <c r="C65" s="81"/>
      <c r="D65" s="81"/>
      <c r="E65" s="81"/>
      <c r="F65" s="81"/>
      <c r="G65" s="81"/>
    </row>
    <row r="66" spans="2:7" s="2" customFormat="1" ht="4.5" customHeight="1">
      <c r="B66" s="80"/>
      <c r="C66" s="80"/>
      <c r="D66" s="80"/>
      <c r="E66" s="80"/>
      <c r="F66" s="80"/>
      <c r="G66" s="80"/>
    </row>
    <row r="67" spans="2:7" s="2" customFormat="1" ht="15.75" customHeight="1">
      <c r="B67" s="82" t="s">
        <v>65</v>
      </c>
      <c r="C67" s="82"/>
      <c r="D67" s="82"/>
      <c r="E67" s="82"/>
      <c r="F67" s="82"/>
      <c r="G67" s="82"/>
    </row>
    <row r="68" spans="2:7" ht="15" customHeight="1">
      <c r="B68" s="83"/>
      <c r="C68" s="83"/>
      <c r="D68" s="83"/>
      <c r="E68" s="83"/>
      <c r="F68" s="83"/>
      <c r="G68" s="83"/>
    </row>
    <row r="69" spans="2:7" ht="15" customHeight="1">
      <c r="B69" s="83"/>
      <c r="C69" s="83"/>
      <c r="D69" s="83"/>
      <c r="E69" s="83"/>
      <c r="F69" s="83"/>
      <c r="G69" s="83"/>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password="978B" sheet="1" objects="1" scenarios="1" insertRows="0"/>
  <mergeCells count="19">
    <mergeCell ref="A2:G2"/>
    <mergeCell ref="B5:C5"/>
    <mergeCell ref="B6:C6"/>
    <mergeCell ref="B7:G7"/>
    <mergeCell ref="B50:G50"/>
    <mergeCell ref="B51:G51"/>
    <mergeCell ref="B52:G52"/>
    <mergeCell ref="B53:G53"/>
    <mergeCell ref="B55:G55"/>
    <mergeCell ref="B57:G57"/>
    <mergeCell ref="B59:G59"/>
    <mergeCell ref="B61:G61"/>
    <mergeCell ref="B63:G63"/>
    <mergeCell ref="B64:G64"/>
    <mergeCell ref="B65:G65"/>
    <mergeCell ref="B66:G66"/>
    <mergeCell ref="B67:G67"/>
    <mergeCell ref="B68:G68"/>
    <mergeCell ref="B69:G69"/>
  </mergeCells>
  <printOptions horizontalCentered="1"/>
  <pageMargins left="0.5902777777777778" right="0.5902777777777778" top="0.9840277777777777" bottom="0.7875" header="0.5118055555555555" footer="0.5118055555555555"/>
  <pageSetup horizontalDpi="300" verticalDpi="300" orientation="portrait" paperSize="9" scale="67"/>
  <headerFooter alignWithMargins="0">
    <oddHeader>&amp;LAnlage zur Projektskizze
Zukunftsinitiative Stadtteil II (ZIS II)
Programm "Soziale Stadt" - Projektfonds&amp;RFormularstand 09.05.2017</oddHeader>
  </headerFooter>
  <rowBreaks count="1" manualBreakCount="1">
    <brk id="50" max="255" man="1"/>
  </rowBreaks>
  <legacyDrawing r:id="rId2"/>
</worksheet>
</file>

<file path=xl/worksheets/sheet2.xml><?xml version="1.0" encoding="utf-8"?>
<worksheet xmlns="http://schemas.openxmlformats.org/spreadsheetml/2006/main" xmlns:r="http://schemas.openxmlformats.org/officeDocument/2006/relationships">
  <sheetPr>
    <tabColor indexed="51"/>
    <pageSetUpPr fitToPage="1"/>
  </sheetPr>
  <dimension ref="A1:V16"/>
  <sheetViews>
    <sheetView showGridLines="0" view="pageBreakPreview" zoomScale="80" zoomScaleSheetLayoutView="80" workbookViewId="0" topLeftCell="A1">
      <selection activeCell="A1" sqref="A1"/>
    </sheetView>
  </sheetViews>
  <sheetFormatPr defaultColWidth="11.421875" defaultRowHeight="12.75"/>
  <cols>
    <col min="1" max="1" width="11.57421875" style="0" customWidth="1"/>
    <col min="2" max="2" width="16.28125" style="0" customWidth="1"/>
    <col min="3" max="3" width="13.57421875" style="0" customWidth="1"/>
    <col min="4" max="4" width="12.8515625" style="0" customWidth="1"/>
    <col min="5" max="5" width="13.57421875" style="0" customWidth="1"/>
    <col min="6" max="7" width="13.00390625" style="0" customWidth="1"/>
    <col min="8" max="11" width="11.57421875" style="0" customWidth="1"/>
    <col min="12" max="12" width="14.00390625" style="0" customWidth="1"/>
    <col min="13" max="13" width="12.57421875" style="0" customWidth="1"/>
    <col min="14" max="14" width="14.8515625" style="0" customWidth="1"/>
    <col min="15" max="15" width="12.00390625" style="0" customWidth="1"/>
    <col min="17" max="17" width="15.421875" style="0" customWidth="1"/>
    <col min="18" max="18" width="12.421875" style="0" customWidth="1"/>
    <col min="19" max="20" width="11.8515625" style="0" customWidth="1"/>
    <col min="21" max="21" width="13.7109375" style="0" customWidth="1"/>
  </cols>
  <sheetData>
    <row r="1" spans="1:22" ht="12.75">
      <c r="A1" s="84" t="s">
        <v>66</v>
      </c>
      <c r="B1" s="2"/>
      <c r="C1" s="2"/>
      <c r="D1" s="2"/>
      <c r="E1" s="2"/>
      <c r="F1" s="2"/>
      <c r="G1" s="85" t="s">
        <v>67</v>
      </c>
      <c r="H1" s="2"/>
      <c r="I1" s="2"/>
      <c r="J1" s="2"/>
      <c r="K1" s="2"/>
      <c r="L1" s="2"/>
      <c r="M1" s="2"/>
      <c r="N1" s="2"/>
      <c r="O1" s="2"/>
      <c r="P1" s="2"/>
      <c r="R1" s="2"/>
      <c r="S1" s="2"/>
      <c r="T1" s="2"/>
      <c r="U1" s="2"/>
      <c r="V1" s="2"/>
    </row>
    <row r="2" spans="1:22" ht="12.75">
      <c r="A2" s="2"/>
      <c r="B2" s="2"/>
      <c r="C2" s="2"/>
      <c r="D2" s="2"/>
      <c r="E2" s="2"/>
      <c r="F2" s="2"/>
      <c r="G2" s="2"/>
      <c r="H2" s="2"/>
      <c r="I2" s="2"/>
      <c r="J2" s="2"/>
      <c r="K2" s="2"/>
      <c r="L2" s="2"/>
      <c r="M2" s="2"/>
      <c r="N2" s="2"/>
      <c r="O2" s="2"/>
      <c r="P2" s="2"/>
      <c r="Q2" s="2"/>
      <c r="R2" s="2"/>
      <c r="S2" s="2"/>
      <c r="T2" s="2"/>
      <c r="U2" s="2"/>
      <c r="V2" s="2"/>
    </row>
    <row r="3" spans="1:22" ht="12.75">
      <c r="A3" s="86" t="s">
        <v>68</v>
      </c>
      <c r="B3" s="87"/>
      <c r="C3" s="87"/>
      <c r="D3" s="88"/>
      <c r="E3" s="88"/>
      <c r="F3" s="2"/>
      <c r="G3" s="2"/>
      <c r="H3" s="2"/>
      <c r="I3" s="2"/>
      <c r="J3" s="2"/>
      <c r="K3" s="2"/>
      <c r="L3" s="2"/>
      <c r="M3" s="2"/>
      <c r="N3" s="2"/>
      <c r="O3" s="2"/>
      <c r="P3" s="2"/>
      <c r="Q3" s="2"/>
      <c r="R3" s="2"/>
      <c r="S3" s="2"/>
      <c r="T3" s="2"/>
      <c r="U3" s="2"/>
      <c r="V3" s="2"/>
    </row>
    <row r="4" spans="1:22" ht="12.75">
      <c r="A4" s="2"/>
      <c r="B4" s="2"/>
      <c r="C4" s="2"/>
      <c r="D4" s="2"/>
      <c r="E4" s="2"/>
      <c r="F4" s="2"/>
      <c r="G4" s="2"/>
      <c r="H4" s="2"/>
      <c r="I4" s="2"/>
      <c r="J4" s="2"/>
      <c r="K4" s="2"/>
      <c r="L4" s="2"/>
      <c r="M4" s="2"/>
      <c r="N4" s="2"/>
      <c r="O4" s="2"/>
      <c r="P4" s="2"/>
      <c r="Q4" s="2"/>
      <c r="R4" s="89" t="s">
        <v>69</v>
      </c>
      <c r="S4" s="89"/>
      <c r="T4" s="89"/>
      <c r="U4" s="2"/>
      <c r="V4" s="2"/>
    </row>
    <row r="5" spans="1:22" ht="12.75">
      <c r="A5" s="90" t="s">
        <v>70</v>
      </c>
      <c r="B5" s="90" t="s">
        <v>71</v>
      </c>
      <c r="C5" s="90" t="s">
        <v>72</v>
      </c>
      <c r="D5" s="90" t="s">
        <v>73</v>
      </c>
      <c r="E5" s="90" t="s">
        <v>74</v>
      </c>
      <c r="F5" s="91" t="s">
        <v>75</v>
      </c>
      <c r="G5" s="90" t="s">
        <v>76</v>
      </c>
      <c r="H5" s="92" t="s">
        <v>77</v>
      </c>
      <c r="I5" s="92" t="s">
        <v>78</v>
      </c>
      <c r="J5" s="92" t="s">
        <v>79</v>
      </c>
      <c r="K5" s="92" t="s">
        <v>80</v>
      </c>
      <c r="L5" s="92" t="s">
        <v>81</v>
      </c>
      <c r="M5" s="92" t="s">
        <v>82</v>
      </c>
      <c r="N5" s="92" t="s">
        <v>83</v>
      </c>
      <c r="O5" s="92" t="s">
        <v>84</v>
      </c>
      <c r="P5" s="92" t="s">
        <v>85</v>
      </c>
      <c r="Q5" s="92" t="s">
        <v>86</v>
      </c>
      <c r="R5" s="92" t="s">
        <v>87</v>
      </c>
      <c r="S5" s="92" t="s">
        <v>87</v>
      </c>
      <c r="T5" s="92" t="s">
        <v>87</v>
      </c>
      <c r="U5" s="92" t="s">
        <v>88</v>
      </c>
      <c r="V5" s="2"/>
    </row>
    <row r="6" spans="1:22" s="97" customFormat="1" ht="12.75">
      <c r="A6" s="93">
        <v>1</v>
      </c>
      <c r="B6" s="93">
        <f aca="true" t="shared" si="0" ref="B6:U6">A6+1</f>
        <v>2</v>
      </c>
      <c r="C6" s="93">
        <f t="shared" si="0"/>
        <v>3</v>
      </c>
      <c r="D6" s="93">
        <f t="shared" si="0"/>
        <v>4</v>
      </c>
      <c r="E6" s="93">
        <f t="shared" si="0"/>
        <v>5</v>
      </c>
      <c r="F6" s="94">
        <f t="shared" si="0"/>
        <v>6</v>
      </c>
      <c r="G6" s="94">
        <f t="shared" si="0"/>
        <v>7</v>
      </c>
      <c r="H6" s="95">
        <f t="shared" si="0"/>
        <v>8</v>
      </c>
      <c r="I6" s="95">
        <f t="shared" si="0"/>
        <v>9</v>
      </c>
      <c r="J6" s="95">
        <f t="shared" si="0"/>
        <v>10</v>
      </c>
      <c r="K6" s="95">
        <f t="shared" si="0"/>
        <v>11</v>
      </c>
      <c r="L6" s="95">
        <f t="shared" si="0"/>
        <v>12</v>
      </c>
      <c r="M6" s="95">
        <f t="shared" si="0"/>
        <v>13</v>
      </c>
      <c r="N6" s="95">
        <f t="shared" si="0"/>
        <v>14</v>
      </c>
      <c r="O6" s="95">
        <f t="shared" si="0"/>
        <v>15</v>
      </c>
      <c r="P6" s="95">
        <f t="shared" si="0"/>
        <v>16</v>
      </c>
      <c r="Q6" s="95">
        <f t="shared" si="0"/>
        <v>17</v>
      </c>
      <c r="R6" s="95">
        <f t="shared" si="0"/>
        <v>18</v>
      </c>
      <c r="S6" s="95">
        <f t="shared" si="0"/>
        <v>19</v>
      </c>
      <c r="T6" s="95">
        <f t="shared" si="0"/>
        <v>20</v>
      </c>
      <c r="U6" s="95">
        <f t="shared" si="0"/>
        <v>21</v>
      </c>
      <c r="V6" s="96"/>
    </row>
    <row r="7" spans="1:22" s="97" customFormat="1" ht="70.5" customHeight="1">
      <c r="A7" s="98"/>
      <c r="B7" s="98" t="s">
        <v>89</v>
      </c>
      <c r="C7" s="98" t="s">
        <v>90</v>
      </c>
      <c r="D7" s="98" t="s">
        <v>90</v>
      </c>
      <c r="E7" s="98" t="s">
        <v>90</v>
      </c>
      <c r="F7" s="98" t="s">
        <v>90</v>
      </c>
      <c r="G7" s="98" t="s">
        <v>90</v>
      </c>
      <c r="H7" s="99" t="s">
        <v>91</v>
      </c>
      <c r="I7" s="99" t="s">
        <v>90</v>
      </c>
      <c r="J7" s="99" t="s">
        <v>90</v>
      </c>
      <c r="K7" s="99" t="s">
        <v>92</v>
      </c>
      <c r="L7" s="99" t="s">
        <v>93</v>
      </c>
      <c r="M7" s="99" t="s">
        <v>94</v>
      </c>
      <c r="N7" s="99" t="s">
        <v>95</v>
      </c>
      <c r="O7" s="99" t="s">
        <v>96</v>
      </c>
      <c r="P7" s="99" t="s">
        <v>97</v>
      </c>
      <c r="Q7" s="99" t="s">
        <v>98</v>
      </c>
      <c r="R7" s="99" t="s">
        <v>90</v>
      </c>
      <c r="S7" s="99" t="s">
        <v>90</v>
      </c>
      <c r="T7" s="99" t="s">
        <v>90</v>
      </c>
      <c r="U7" s="99" t="s">
        <v>99</v>
      </c>
      <c r="V7" s="96"/>
    </row>
    <row r="8" spans="1:22" ht="12.75">
      <c r="A8" s="100" t="s">
        <v>100</v>
      </c>
      <c r="B8" s="101" t="s">
        <v>101</v>
      </c>
      <c r="C8" s="101" t="s">
        <v>102</v>
      </c>
      <c r="D8" s="102" t="s">
        <v>103</v>
      </c>
      <c r="E8" s="102" t="s">
        <v>104</v>
      </c>
      <c r="F8" s="102">
        <v>2400</v>
      </c>
      <c r="G8" s="100">
        <v>40</v>
      </c>
      <c r="H8" s="102">
        <f>F8/(G8*4.3)</f>
        <v>13.953488372093023</v>
      </c>
      <c r="I8" s="100">
        <v>30</v>
      </c>
      <c r="J8" s="103">
        <v>20</v>
      </c>
      <c r="K8" s="104">
        <f>J8/G8</f>
        <v>0.5</v>
      </c>
      <c r="L8" s="102">
        <f>J8*F8*12/G8</f>
        <v>14400</v>
      </c>
      <c r="M8" s="102">
        <f>L8/12</f>
        <v>1200</v>
      </c>
      <c r="N8" s="100">
        <v>15</v>
      </c>
      <c r="O8" s="105">
        <f>(G8*((250-I8)/5)*J8/G8)/12*N8</f>
        <v>1100</v>
      </c>
      <c r="P8" s="105">
        <f>O8/N8</f>
        <v>73.33333333333333</v>
      </c>
      <c r="Q8" s="106">
        <f>(L8/12*N8)</f>
        <v>18000</v>
      </c>
      <c r="R8" s="106">
        <v>12000</v>
      </c>
      <c r="S8" s="106">
        <v>6000</v>
      </c>
      <c r="T8" s="106"/>
      <c r="U8" s="106">
        <f aca="true" t="shared" si="1" ref="U8:U14">S8+R8+T8</f>
        <v>18000</v>
      </c>
      <c r="V8" s="2"/>
    </row>
    <row r="9" spans="1:22" ht="12.75">
      <c r="A9" s="107">
        <v>1</v>
      </c>
      <c r="B9" s="108"/>
      <c r="C9" s="108"/>
      <c r="D9" s="109"/>
      <c r="E9" s="109"/>
      <c r="F9" s="110"/>
      <c r="G9" s="111"/>
      <c r="H9" s="112" t="e">
        <f aca="true" t="shared" si="2" ref="H9:H14">ROUND(F9/(G9*4.3),2)</f>
        <v>#DIV/0!</v>
      </c>
      <c r="I9" s="111"/>
      <c r="J9" s="113"/>
      <c r="K9" s="114" t="e">
        <f aca="true" t="shared" si="3" ref="K9:K14">ROUND(J9/G9,1)</f>
        <v>#DIV/0!</v>
      </c>
      <c r="L9" s="112" t="e">
        <f aca="true" t="shared" si="4" ref="L9:L14">ROUND(J9*F9*12/G9,2)</f>
        <v>#DIV/0!</v>
      </c>
      <c r="M9" s="112" t="e">
        <f aca="true" t="shared" si="5" ref="M9:M14">ROUND(L9/12,2)</f>
        <v>#DIV/0!</v>
      </c>
      <c r="N9" s="115"/>
      <c r="O9" s="116" t="e">
        <f aca="true" t="shared" si="6" ref="O9:O14">ROUND(G9*(((250-I9)/5)*J9/G9)/12*N9,1)</f>
        <v>#DIV/0!</v>
      </c>
      <c r="P9" s="116" t="e">
        <f aca="true" t="shared" si="7" ref="P9:P14">ROUND(O9/N9,1)</f>
        <v>#DIV/0!</v>
      </c>
      <c r="Q9" s="117" t="e">
        <f aca="true" t="shared" si="8" ref="Q9:Q14">ROUND((L9/12*N9),2)</f>
        <v>#DIV/0!</v>
      </c>
      <c r="R9" s="118"/>
      <c r="S9" s="118"/>
      <c r="T9" s="118"/>
      <c r="U9" s="119">
        <f t="shared" si="1"/>
        <v>0</v>
      </c>
      <c r="V9" s="2"/>
    </row>
    <row r="10" spans="1:22" ht="12.75">
      <c r="A10" s="107">
        <v>2</v>
      </c>
      <c r="B10" s="108"/>
      <c r="C10" s="108"/>
      <c r="D10" s="109"/>
      <c r="E10" s="109"/>
      <c r="F10" s="110"/>
      <c r="G10" s="111"/>
      <c r="H10" s="112" t="e">
        <f t="shared" si="2"/>
        <v>#DIV/0!</v>
      </c>
      <c r="I10" s="111"/>
      <c r="J10" s="113"/>
      <c r="K10" s="114" t="e">
        <f t="shared" si="3"/>
        <v>#DIV/0!</v>
      </c>
      <c r="L10" s="112" t="e">
        <f t="shared" si="4"/>
        <v>#DIV/0!</v>
      </c>
      <c r="M10" s="112" t="e">
        <f t="shared" si="5"/>
        <v>#DIV/0!</v>
      </c>
      <c r="N10" s="115"/>
      <c r="O10" s="116" t="e">
        <f t="shared" si="6"/>
        <v>#DIV/0!</v>
      </c>
      <c r="P10" s="116" t="e">
        <f t="shared" si="7"/>
        <v>#DIV/0!</v>
      </c>
      <c r="Q10" s="117" t="e">
        <f t="shared" si="8"/>
        <v>#DIV/0!</v>
      </c>
      <c r="R10" s="118"/>
      <c r="S10" s="118"/>
      <c r="T10" s="118"/>
      <c r="U10" s="119">
        <f t="shared" si="1"/>
        <v>0</v>
      </c>
      <c r="V10" s="2"/>
    </row>
    <row r="11" spans="1:22" ht="12.75">
      <c r="A11" s="107">
        <v>3</v>
      </c>
      <c r="B11" s="108"/>
      <c r="C11" s="108"/>
      <c r="D11" s="109"/>
      <c r="E11" s="109"/>
      <c r="F11" s="110"/>
      <c r="G11" s="111"/>
      <c r="H11" s="112" t="e">
        <f t="shared" si="2"/>
        <v>#DIV/0!</v>
      </c>
      <c r="I11" s="111"/>
      <c r="J11" s="113"/>
      <c r="K11" s="114" t="e">
        <f t="shared" si="3"/>
        <v>#DIV/0!</v>
      </c>
      <c r="L11" s="112" t="e">
        <f t="shared" si="4"/>
        <v>#DIV/0!</v>
      </c>
      <c r="M11" s="112" t="e">
        <f t="shared" si="5"/>
        <v>#DIV/0!</v>
      </c>
      <c r="N11" s="115"/>
      <c r="O11" s="116" t="e">
        <f t="shared" si="6"/>
        <v>#DIV/0!</v>
      </c>
      <c r="P11" s="116" t="e">
        <f t="shared" si="7"/>
        <v>#DIV/0!</v>
      </c>
      <c r="Q11" s="117" t="e">
        <f t="shared" si="8"/>
        <v>#DIV/0!</v>
      </c>
      <c r="R11" s="118"/>
      <c r="S11" s="118"/>
      <c r="T11" s="118"/>
      <c r="U11" s="119">
        <f t="shared" si="1"/>
        <v>0</v>
      </c>
      <c r="V11" s="2"/>
    </row>
    <row r="12" spans="1:22" ht="12.75">
      <c r="A12" s="107">
        <v>4</v>
      </c>
      <c r="B12" s="108"/>
      <c r="C12" s="108"/>
      <c r="D12" s="109"/>
      <c r="E12" s="109"/>
      <c r="F12" s="110"/>
      <c r="G12" s="111"/>
      <c r="H12" s="112" t="e">
        <f t="shared" si="2"/>
        <v>#DIV/0!</v>
      </c>
      <c r="I12" s="111"/>
      <c r="J12" s="113"/>
      <c r="K12" s="114" t="e">
        <f t="shared" si="3"/>
        <v>#DIV/0!</v>
      </c>
      <c r="L12" s="112" t="e">
        <f t="shared" si="4"/>
        <v>#DIV/0!</v>
      </c>
      <c r="M12" s="112" t="e">
        <f t="shared" si="5"/>
        <v>#DIV/0!</v>
      </c>
      <c r="N12" s="115"/>
      <c r="O12" s="116" t="e">
        <f t="shared" si="6"/>
        <v>#DIV/0!</v>
      </c>
      <c r="P12" s="116" t="e">
        <f t="shared" si="7"/>
        <v>#DIV/0!</v>
      </c>
      <c r="Q12" s="117" t="e">
        <f t="shared" si="8"/>
        <v>#DIV/0!</v>
      </c>
      <c r="R12" s="118"/>
      <c r="S12" s="118"/>
      <c r="T12" s="118"/>
      <c r="U12" s="119">
        <f t="shared" si="1"/>
        <v>0</v>
      </c>
      <c r="V12" s="2"/>
    </row>
    <row r="13" spans="1:22" ht="12.75">
      <c r="A13" s="107">
        <v>5</v>
      </c>
      <c r="B13" s="108"/>
      <c r="C13" s="108"/>
      <c r="D13" s="109"/>
      <c r="E13" s="109"/>
      <c r="F13" s="110"/>
      <c r="G13" s="111"/>
      <c r="H13" s="112" t="e">
        <f t="shared" si="2"/>
        <v>#DIV/0!</v>
      </c>
      <c r="I13" s="111"/>
      <c r="J13" s="113"/>
      <c r="K13" s="114" t="e">
        <f t="shared" si="3"/>
        <v>#DIV/0!</v>
      </c>
      <c r="L13" s="112" t="e">
        <f t="shared" si="4"/>
        <v>#DIV/0!</v>
      </c>
      <c r="M13" s="112" t="e">
        <f t="shared" si="5"/>
        <v>#DIV/0!</v>
      </c>
      <c r="N13" s="115"/>
      <c r="O13" s="116" t="e">
        <f t="shared" si="6"/>
        <v>#DIV/0!</v>
      </c>
      <c r="P13" s="116" t="e">
        <f t="shared" si="7"/>
        <v>#DIV/0!</v>
      </c>
      <c r="Q13" s="117" t="e">
        <f t="shared" si="8"/>
        <v>#DIV/0!</v>
      </c>
      <c r="R13" s="118"/>
      <c r="S13" s="118"/>
      <c r="T13" s="118"/>
      <c r="U13" s="119">
        <f t="shared" si="1"/>
        <v>0</v>
      </c>
      <c r="V13" s="2"/>
    </row>
    <row r="14" spans="1:22" ht="12.75">
      <c r="A14" s="107">
        <v>6</v>
      </c>
      <c r="B14" s="108"/>
      <c r="C14" s="108"/>
      <c r="D14" s="109"/>
      <c r="E14" s="109"/>
      <c r="F14" s="110"/>
      <c r="G14" s="111"/>
      <c r="H14" s="112" t="e">
        <f t="shared" si="2"/>
        <v>#DIV/0!</v>
      </c>
      <c r="I14" s="111"/>
      <c r="J14" s="113"/>
      <c r="K14" s="114" t="e">
        <f t="shared" si="3"/>
        <v>#DIV/0!</v>
      </c>
      <c r="L14" s="112" t="e">
        <f t="shared" si="4"/>
        <v>#DIV/0!</v>
      </c>
      <c r="M14" s="112" t="e">
        <f t="shared" si="5"/>
        <v>#DIV/0!</v>
      </c>
      <c r="N14" s="115"/>
      <c r="O14" s="116" t="e">
        <f t="shared" si="6"/>
        <v>#DIV/0!</v>
      </c>
      <c r="P14" s="116" t="e">
        <f t="shared" si="7"/>
        <v>#DIV/0!</v>
      </c>
      <c r="Q14" s="117" t="e">
        <f t="shared" si="8"/>
        <v>#DIV/0!</v>
      </c>
      <c r="R14" s="118"/>
      <c r="S14" s="118"/>
      <c r="T14" s="118"/>
      <c r="U14" s="119">
        <f t="shared" si="1"/>
        <v>0</v>
      </c>
      <c r="V14" s="2"/>
    </row>
    <row r="15" spans="1:22" ht="12.75">
      <c r="A15" s="2"/>
      <c r="B15" s="2"/>
      <c r="C15" s="2"/>
      <c r="D15" s="2"/>
      <c r="E15" s="2"/>
      <c r="F15" s="2"/>
      <c r="G15" s="2"/>
      <c r="H15" s="88"/>
      <c r="I15" s="120"/>
      <c r="J15" s="120"/>
      <c r="K15" s="88"/>
      <c r="L15" s="88"/>
      <c r="M15" s="88"/>
      <c r="N15" s="88"/>
      <c r="O15" s="88"/>
      <c r="P15" s="88"/>
      <c r="Q15" s="88"/>
      <c r="R15" s="88"/>
      <c r="S15" s="88"/>
      <c r="T15" s="88"/>
      <c r="U15" s="88"/>
      <c r="V15" s="2"/>
    </row>
    <row r="16" spans="1:22" ht="12.75">
      <c r="A16" s="2"/>
      <c r="B16" s="2"/>
      <c r="C16" s="2"/>
      <c r="D16" s="2"/>
      <c r="E16" s="2"/>
      <c r="F16" s="2"/>
      <c r="G16" s="2"/>
      <c r="H16" s="2"/>
      <c r="I16" s="2"/>
      <c r="J16" s="2"/>
      <c r="K16" s="2"/>
      <c r="L16" s="2"/>
      <c r="M16" s="2"/>
      <c r="N16" s="2"/>
      <c r="O16" s="2"/>
      <c r="P16" s="2"/>
      <c r="Q16" s="2"/>
      <c r="R16" s="2"/>
      <c r="S16" s="2"/>
      <c r="T16" s="2"/>
      <c r="U16" s="2"/>
      <c r="V16" s="2"/>
    </row>
  </sheetData>
  <sheetProtection selectLockedCells="1" selectUnlockedCells="1"/>
  <mergeCells count="1">
    <mergeCell ref="R4:T4"/>
  </mergeCells>
  <conditionalFormatting sqref="U9">
    <cfRule type="cellIs" priority="1" dxfId="0" operator="notEqual" stopIfTrue="1">
      <formula>$Q$9</formula>
    </cfRule>
  </conditionalFormatting>
  <conditionalFormatting sqref="U10">
    <cfRule type="cellIs" priority="2" dxfId="0" operator="notEqual" stopIfTrue="1">
      <formula>$Q$10</formula>
    </cfRule>
  </conditionalFormatting>
  <conditionalFormatting sqref="U11">
    <cfRule type="cellIs" priority="3" dxfId="0" operator="notEqual" stopIfTrue="1">
      <formula>$Q$11</formula>
    </cfRule>
  </conditionalFormatting>
  <conditionalFormatting sqref="U12">
    <cfRule type="cellIs" priority="4" dxfId="0" operator="notEqual" stopIfTrue="1">
      <formula>$Q$12</formula>
    </cfRule>
  </conditionalFormatting>
  <conditionalFormatting sqref="U13">
    <cfRule type="cellIs" priority="5" dxfId="0" operator="notEqual" stopIfTrue="1">
      <formula>$Q$13</formula>
    </cfRule>
  </conditionalFormatting>
  <conditionalFormatting sqref="U14">
    <cfRule type="cellIs" priority="6" dxfId="0" operator="notEqual" stopIfTrue="1">
      <formula>$Q$14</formula>
    </cfRule>
  </conditionalFormatting>
  <printOptions/>
  <pageMargins left="0.7083333333333334" right="0.7083333333333334" top="0.7875" bottom="0.7875" header="0.5118055555555555" footer="0.5118055555555555"/>
  <pageSetup fitToHeight="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51"/>
    <pageSetUpPr fitToPage="1"/>
  </sheetPr>
  <dimension ref="A1:Q79"/>
  <sheetViews>
    <sheetView showGridLines="0" view="pageBreakPreview" zoomScaleSheetLayoutView="100" workbookViewId="0" topLeftCell="A1">
      <selection activeCell="A2" sqref="A2"/>
    </sheetView>
  </sheetViews>
  <sheetFormatPr defaultColWidth="11.421875" defaultRowHeight="12.75" outlineLevelRow="1" outlineLevelCol="1"/>
  <cols>
    <col min="1" max="1" width="7.8515625" style="0" customWidth="1"/>
    <col min="2" max="2" width="13.140625" style="0" customWidth="1"/>
    <col min="3" max="3" width="15.00390625" style="0" customWidth="1"/>
    <col min="4" max="4" width="14.421875" style="0" customWidth="1"/>
    <col min="5" max="7" width="0" style="0" hidden="1" customWidth="1" outlineLevel="1"/>
    <col min="8" max="11" width="13.7109375" style="0" customWidth="1"/>
    <col min="12" max="12" width="14.28125" style="0" customWidth="1"/>
  </cols>
  <sheetData>
    <row r="1" spans="1:13" ht="12.75">
      <c r="A1" s="84" t="s">
        <v>105</v>
      </c>
      <c r="B1" s="2"/>
      <c r="C1" s="2"/>
      <c r="D1" s="2"/>
      <c r="E1" s="2"/>
      <c r="F1" s="2"/>
      <c r="G1" s="2"/>
      <c r="H1" s="2"/>
      <c r="I1" s="2"/>
      <c r="J1" s="2"/>
      <c r="K1" s="2"/>
      <c r="L1" s="2"/>
      <c r="M1" s="2"/>
    </row>
    <row r="2" spans="1:13" ht="12.75">
      <c r="A2" s="2"/>
      <c r="B2" s="2"/>
      <c r="C2" s="2"/>
      <c r="D2" s="2"/>
      <c r="E2" s="2"/>
      <c r="F2" s="2"/>
      <c r="G2" s="2"/>
      <c r="H2" s="2"/>
      <c r="I2" s="2"/>
      <c r="J2" s="2"/>
      <c r="K2" s="2"/>
      <c r="L2" s="2"/>
      <c r="M2" s="2"/>
    </row>
    <row r="3" spans="1:13" ht="12.75">
      <c r="A3" s="86" t="s">
        <v>68</v>
      </c>
      <c r="B3" s="87"/>
      <c r="C3" s="87"/>
      <c r="D3" s="88"/>
      <c r="E3" s="88"/>
      <c r="F3" s="2"/>
      <c r="G3" s="2"/>
      <c r="H3" s="2"/>
      <c r="I3" s="2"/>
      <c r="J3" s="2"/>
      <c r="K3" s="2"/>
      <c r="L3" s="85" t="s">
        <v>67</v>
      </c>
      <c r="M3" s="2"/>
    </row>
    <row r="4" spans="1:13" ht="12.75">
      <c r="A4" s="2"/>
      <c r="B4" s="2"/>
      <c r="C4" s="2"/>
      <c r="D4" s="2"/>
      <c r="E4" s="2"/>
      <c r="F4" s="2"/>
      <c r="G4" s="2"/>
      <c r="H4" s="2"/>
      <c r="I4" s="2"/>
      <c r="J4" s="2"/>
      <c r="K4" s="2"/>
      <c r="L4" s="2"/>
      <c r="M4" s="2"/>
    </row>
    <row r="5" spans="1:13" ht="18" customHeight="1" hidden="1" outlineLevel="1">
      <c r="A5" s="121" t="s">
        <v>106</v>
      </c>
      <c r="B5" s="121"/>
      <c r="C5" s="121"/>
      <c r="D5" s="2"/>
      <c r="E5" s="122"/>
      <c r="F5" s="122"/>
      <c r="G5" s="122"/>
      <c r="H5" s="122"/>
      <c r="I5" s="122"/>
      <c r="J5" s="122"/>
      <c r="K5" s="122"/>
      <c r="L5" s="2"/>
      <c r="M5" s="2"/>
    </row>
    <row r="6" spans="1:13" ht="12.75" hidden="1" outlineLevel="1">
      <c r="A6" s="90" t="s">
        <v>70</v>
      </c>
      <c r="B6" s="90" t="s">
        <v>107</v>
      </c>
      <c r="C6" s="90" t="s">
        <v>108</v>
      </c>
      <c r="D6" s="92" t="s">
        <v>109</v>
      </c>
      <c r="E6" s="123" t="s">
        <v>110</v>
      </c>
      <c r="F6" s="92" t="s">
        <v>111</v>
      </c>
      <c r="G6" s="92" t="s">
        <v>112</v>
      </c>
      <c r="H6" s="92" t="s">
        <v>113</v>
      </c>
      <c r="I6" s="92" t="s">
        <v>114</v>
      </c>
      <c r="J6" s="92" t="s">
        <v>115</v>
      </c>
      <c r="K6" s="92" t="s">
        <v>116</v>
      </c>
      <c r="L6" s="92" t="s">
        <v>117</v>
      </c>
      <c r="M6" s="2"/>
    </row>
    <row r="7" spans="1:13" ht="12.75" hidden="1" outlineLevel="1">
      <c r="A7" s="124">
        <v>1</v>
      </c>
      <c r="B7" s="124">
        <f aca="true" t="shared" si="0" ref="B7:K7">A7+1</f>
        <v>2</v>
      </c>
      <c r="C7" s="124">
        <f t="shared" si="0"/>
        <v>3</v>
      </c>
      <c r="D7" s="125">
        <f t="shared" si="0"/>
        <v>4</v>
      </c>
      <c r="E7" s="125">
        <f>D7+1</f>
        <v>5</v>
      </c>
      <c r="F7" s="125">
        <f>E7+1</f>
        <v>6</v>
      </c>
      <c r="G7" s="125">
        <f t="shared" si="0"/>
        <v>7</v>
      </c>
      <c r="H7" s="125">
        <f t="shared" si="0"/>
        <v>8</v>
      </c>
      <c r="I7" s="125">
        <f t="shared" si="0"/>
        <v>9</v>
      </c>
      <c r="J7" s="125">
        <f t="shared" si="0"/>
        <v>10</v>
      </c>
      <c r="K7" s="125">
        <f t="shared" si="0"/>
        <v>11</v>
      </c>
      <c r="L7" s="125">
        <f>K7+1</f>
        <v>12</v>
      </c>
      <c r="M7" s="2"/>
    </row>
    <row r="8" spans="1:13" ht="12.75" hidden="1" outlineLevel="1">
      <c r="A8" s="126"/>
      <c r="B8" s="126" t="s">
        <v>90</v>
      </c>
      <c r="C8" s="126" t="s">
        <v>90</v>
      </c>
      <c r="D8" s="127" t="s">
        <v>118</v>
      </c>
      <c r="E8" s="127" t="s">
        <v>90</v>
      </c>
      <c r="F8" s="127" t="s">
        <v>119</v>
      </c>
      <c r="G8" s="127" t="s">
        <v>119</v>
      </c>
      <c r="H8" s="127" t="s">
        <v>119</v>
      </c>
      <c r="I8" s="127" t="s">
        <v>119</v>
      </c>
      <c r="J8" s="127" t="s">
        <v>119</v>
      </c>
      <c r="K8" s="127" t="s">
        <v>119</v>
      </c>
      <c r="L8" s="127" t="s">
        <v>120</v>
      </c>
      <c r="M8" s="2"/>
    </row>
    <row r="9" spans="1:13" ht="12.75" customHeight="1" hidden="1" outlineLevel="1">
      <c r="A9" s="128" t="s">
        <v>100</v>
      </c>
      <c r="B9" s="128">
        <v>39.86</v>
      </c>
      <c r="C9" s="128">
        <v>12</v>
      </c>
      <c r="D9" s="106">
        <f>(B9*C9)*3.44</f>
        <v>1645.4207999999999</v>
      </c>
      <c r="E9" s="106">
        <v>1645.4207999999999</v>
      </c>
      <c r="F9" s="106"/>
      <c r="G9" s="106"/>
      <c r="H9" s="106"/>
      <c r="I9" s="106"/>
      <c r="J9" s="106"/>
      <c r="K9" s="106"/>
      <c r="L9" s="129">
        <f>E9</f>
        <v>1645.4207999999999</v>
      </c>
      <c r="M9" s="2"/>
    </row>
    <row r="10" spans="1:13" ht="12.75" customHeight="1" hidden="1" outlineLevel="1">
      <c r="A10" s="107">
        <v>1</v>
      </c>
      <c r="B10" s="130"/>
      <c r="C10" s="130"/>
      <c r="D10" s="131">
        <f>ROUND((B10*C10)*3.44,2)</f>
        <v>0</v>
      </c>
      <c r="E10" s="130"/>
      <c r="F10" s="131"/>
      <c r="G10" s="131"/>
      <c r="H10" s="131"/>
      <c r="I10" s="131"/>
      <c r="J10" s="131"/>
      <c r="K10" s="131"/>
      <c r="L10" s="131">
        <f>E10</f>
        <v>0</v>
      </c>
      <c r="M10" s="2"/>
    </row>
    <row r="11" spans="1:13" ht="12.75" customHeight="1" hidden="1" outlineLevel="1">
      <c r="A11" s="132">
        <v>2</v>
      </c>
      <c r="B11" s="130"/>
      <c r="C11" s="130"/>
      <c r="D11" s="131">
        <f>ROUND((B11*C11)*3.44,2)</f>
        <v>0</v>
      </c>
      <c r="E11" s="130"/>
      <c r="F11" s="131"/>
      <c r="G11" s="131"/>
      <c r="H11" s="131"/>
      <c r="I11" s="131"/>
      <c r="J11" s="131"/>
      <c r="K11" s="131"/>
      <c r="L11" s="131">
        <f>E11</f>
        <v>0</v>
      </c>
      <c r="M11" s="2"/>
    </row>
    <row r="12" spans="1:13" ht="12.75" hidden="1" outlineLevel="1">
      <c r="A12" s="132">
        <v>3</v>
      </c>
      <c r="B12" s="130"/>
      <c r="C12" s="130"/>
      <c r="D12" s="131">
        <f>ROUND((B12*C12)*3.44,2)</f>
        <v>0</v>
      </c>
      <c r="E12" s="130"/>
      <c r="F12" s="131"/>
      <c r="G12" s="131"/>
      <c r="H12" s="131"/>
      <c r="I12" s="131"/>
      <c r="J12" s="131"/>
      <c r="K12" s="131"/>
      <c r="L12" s="131">
        <f>E12</f>
        <v>0</v>
      </c>
      <c r="M12" s="2"/>
    </row>
    <row r="13" spans="1:13" ht="12.75" hidden="1" outlineLevel="1">
      <c r="A13" s="132"/>
      <c r="B13" s="132"/>
      <c r="C13" s="133" t="s">
        <v>121</v>
      </c>
      <c r="D13" s="134">
        <f>SUM(D10:D12)</f>
        <v>0</v>
      </c>
      <c r="E13" s="134">
        <f>SUM(E10:E12)</f>
        <v>0</v>
      </c>
      <c r="F13" s="134"/>
      <c r="G13" s="134"/>
      <c r="H13" s="134"/>
      <c r="I13" s="134"/>
      <c r="J13" s="134"/>
      <c r="K13" s="134"/>
      <c r="L13" s="134">
        <f>E13</f>
        <v>0</v>
      </c>
      <c r="M13" s="2"/>
    </row>
    <row r="14" spans="1:13" ht="12.75" hidden="1" outlineLevel="1">
      <c r="A14" s="2"/>
      <c r="B14" s="2"/>
      <c r="C14" s="2"/>
      <c r="D14" s="2"/>
      <c r="E14" s="2"/>
      <c r="F14" s="88"/>
      <c r="G14" s="88"/>
      <c r="H14" s="88"/>
      <c r="I14" s="88"/>
      <c r="J14" s="88"/>
      <c r="K14" s="88"/>
      <c r="L14" s="88"/>
      <c r="M14" s="2"/>
    </row>
    <row r="15" spans="1:13" ht="12.75" hidden="1" outlineLevel="1">
      <c r="A15" s="2"/>
      <c r="B15" s="2"/>
      <c r="C15" s="2"/>
      <c r="D15" s="2"/>
      <c r="E15" s="2"/>
      <c r="F15" s="2"/>
      <c r="G15" s="2"/>
      <c r="H15" s="2"/>
      <c r="I15" s="2"/>
      <c r="J15" s="2"/>
      <c r="K15" s="2"/>
      <c r="L15" s="2"/>
      <c r="M15" s="2"/>
    </row>
    <row r="16" spans="1:13" ht="18" customHeight="1" hidden="1" outlineLevel="1">
      <c r="A16" s="121" t="s">
        <v>122</v>
      </c>
      <c r="B16" s="121"/>
      <c r="C16" s="121"/>
      <c r="D16" s="2"/>
      <c r="E16" s="2"/>
      <c r="F16" s="2"/>
      <c r="G16" s="2"/>
      <c r="H16" s="2"/>
      <c r="I16" s="2"/>
      <c r="J16" s="2"/>
      <c r="K16" s="2"/>
      <c r="L16" s="2"/>
      <c r="M16" s="2"/>
    </row>
    <row r="17" spans="1:13" ht="12.75" hidden="1" outlineLevel="1">
      <c r="A17" s="92" t="s">
        <v>70</v>
      </c>
      <c r="B17" s="92" t="s">
        <v>107</v>
      </c>
      <c r="C17" s="92" t="s">
        <v>108</v>
      </c>
      <c r="D17" s="92" t="s">
        <v>109</v>
      </c>
      <c r="E17" s="92" t="s">
        <v>112</v>
      </c>
      <c r="F17" s="123" t="s">
        <v>113</v>
      </c>
      <c r="G17" s="92" t="s">
        <v>112</v>
      </c>
      <c r="H17" s="92" t="s">
        <v>113</v>
      </c>
      <c r="I17" s="92" t="s">
        <v>114</v>
      </c>
      <c r="J17" s="92" t="s">
        <v>115</v>
      </c>
      <c r="K17" s="92" t="s">
        <v>116</v>
      </c>
      <c r="L17" s="92" t="s">
        <v>117</v>
      </c>
      <c r="M17" s="2"/>
    </row>
    <row r="18" spans="1:13" ht="12.75" hidden="1" outlineLevel="1">
      <c r="A18" s="125">
        <v>1</v>
      </c>
      <c r="B18" s="125">
        <f aca="true" t="shared" si="1" ref="B18:G18">A18+1</f>
        <v>2</v>
      </c>
      <c r="C18" s="125">
        <f t="shared" si="1"/>
        <v>3</v>
      </c>
      <c r="D18" s="125">
        <f t="shared" si="1"/>
        <v>4</v>
      </c>
      <c r="E18" s="125">
        <f>D18+1</f>
        <v>5</v>
      </c>
      <c r="F18" s="125">
        <f>E18+1</f>
        <v>6</v>
      </c>
      <c r="G18" s="125">
        <f t="shared" si="1"/>
        <v>7</v>
      </c>
      <c r="H18" s="125">
        <f>G18+1</f>
        <v>8</v>
      </c>
      <c r="I18" s="125">
        <f>H18+1</f>
        <v>9</v>
      </c>
      <c r="J18" s="125">
        <f>I18+1</f>
        <v>10</v>
      </c>
      <c r="K18" s="125">
        <f>J18+1</f>
        <v>11</v>
      </c>
      <c r="L18" s="125">
        <f>K18+1</f>
        <v>12</v>
      </c>
      <c r="M18" s="2"/>
    </row>
    <row r="19" spans="1:15" ht="12.75" hidden="1" outlineLevel="1">
      <c r="A19" s="127"/>
      <c r="B19" s="127" t="s">
        <v>90</v>
      </c>
      <c r="C19" s="127" t="s">
        <v>90</v>
      </c>
      <c r="D19" s="127" t="s">
        <v>123</v>
      </c>
      <c r="E19" s="127" t="s">
        <v>119</v>
      </c>
      <c r="F19" s="127" t="s">
        <v>90</v>
      </c>
      <c r="G19" s="127" t="s">
        <v>119</v>
      </c>
      <c r="H19" s="127" t="s">
        <v>119</v>
      </c>
      <c r="I19" s="127" t="s">
        <v>119</v>
      </c>
      <c r="J19" s="127" t="s">
        <v>119</v>
      </c>
      <c r="K19" s="127" t="s">
        <v>119</v>
      </c>
      <c r="L19" s="127" t="s">
        <v>120</v>
      </c>
      <c r="M19" s="2"/>
      <c r="N19" s="135"/>
      <c r="O19" s="135"/>
    </row>
    <row r="20" spans="1:17" ht="12.75" hidden="1" outlineLevel="1">
      <c r="A20" s="128" t="s">
        <v>100</v>
      </c>
      <c r="B20" s="128">
        <v>39.86</v>
      </c>
      <c r="C20" s="128">
        <v>12</v>
      </c>
      <c r="D20" s="106">
        <f>(B20*C20)*3.49</f>
        <v>1669.3368</v>
      </c>
      <c r="E20" s="128"/>
      <c r="F20" s="106">
        <v>1669.3368</v>
      </c>
      <c r="G20" s="128"/>
      <c r="H20" s="128"/>
      <c r="I20" s="128"/>
      <c r="J20" s="128"/>
      <c r="K20" s="128"/>
      <c r="L20" s="129">
        <f>F20</f>
        <v>1669.3368</v>
      </c>
      <c r="M20" s="2"/>
      <c r="N20" s="136"/>
      <c r="O20" s="137"/>
      <c r="P20" s="138"/>
      <c r="Q20" s="139"/>
    </row>
    <row r="21" spans="1:17" ht="12.75" hidden="1" outlineLevel="1">
      <c r="A21" s="107">
        <v>1</v>
      </c>
      <c r="B21" s="130"/>
      <c r="C21" s="130"/>
      <c r="D21" s="131">
        <f>ROUND((B21*C21)*3.49,2)</f>
        <v>0</v>
      </c>
      <c r="E21" s="131"/>
      <c r="F21" s="130"/>
      <c r="G21" s="131"/>
      <c r="H21" s="131"/>
      <c r="I21" s="131"/>
      <c r="J21" s="131"/>
      <c r="K21" s="131"/>
      <c r="L21" s="131">
        <f>F21</f>
        <v>0</v>
      </c>
      <c r="M21" s="2"/>
      <c r="O21" s="137"/>
      <c r="P21" s="138"/>
      <c r="Q21" s="139"/>
    </row>
    <row r="22" spans="1:17" ht="12.75" customHeight="1" hidden="1" outlineLevel="1">
      <c r="A22" s="132">
        <v>2</v>
      </c>
      <c r="B22" s="130"/>
      <c r="C22" s="130"/>
      <c r="D22" s="131">
        <f>ROUND((B22*C22)*3.49,2)</f>
        <v>0</v>
      </c>
      <c r="E22" s="131"/>
      <c r="F22" s="130"/>
      <c r="G22" s="131"/>
      <c r="H22" s="131"/>
      <c r="I22" s="131"/>
      <c r="J22" s="131"/>
      <c r="K22" s="131"/>
      <c r="L22" s="131">
        <f>F22</f>
        <v>0</v>
      </c>
      <c r="M22" s="2"/>
      <c r="O22" s="137"/>
      <c r="P22" s="138"/>
      <c r="Q22" s="139"/>
    </row>
    <row r="23" spans="1:17" ht="12.75" hidden="1" outlineLevel="1">
      <c r="A23" s="132">
        <v>3</v>
      </c>
      <c r="B23" s="130"/>
      <c r="C23" s="130"/>
      <c r="D23" s="131">
        <f>ROUND((B23*C23)*3.49,2)</f>
        <v>0</v>
      </c>
      <c r="E23" s="131"/>
      <c r="F23" s="130"/>
      <c r="G23" s="131"/>
      <c r="H23" s="131"/>
      <c r="I23" s="131"/>
      <c r="J23" s="131"/>
      <c r="K23" s="131"/>
      <c r="L23" s="131">
        <f>F23</f>
        <v>0</v>
      </c>
      <c r="M23" s="2"/>
      <c r="O23" s="137"/>
      <c r="P23" s="138"/>
      <c r="Q23" s="139"/>
    </row>
    <row r="24" spans="1:17" s="141" customFormat="1" ht="12.75" hidden="1" outlineLevel="1">
      <c r="A24" s="133"/>
      <c r="B24" s="133"/>
      <c r="C24" s="133" t="s">
        <v>121</v>
      </c>
      <c r="D24" s="134">
        <f>SUM(D21:D23)</f>
        <v>0</v>
      </c>
      <c r="E24" s="134"/>
      <c r="F24" s="134">
        <f>SUM(F21:F23)</f>
        <v>0</v>
      </c>
      <c r="G24" s="133"/>
      <c r="H24" s="133"/>
      <c r="I24" s="133"/>
      <c r="J24" s="133"/>
      <c r="K24" s="133"/>
      <c r="L24" s="134">
        <f>F24</f>
        <v>0</v>
      </c>
      <c r="M24" s="140"/>
      <c r="O24" s="137"/>
      <c r="P24" s="138"/>
      <c r="Q24" s="142"/>
    </row>
    <row r="25" spans="1:17" ht="12.75" hidden="1" outlineLevel="1">
      <c r="A25" s="2"/>
      <c r="B25" s="2"/>
      <c r="C25" s="2"/>
      <c r="D25" s="2"/>
      <c r="E25" s="2"/>
      <c r="F25" s="2"/>
      <c r="G25" s="2"/>
      <c r="H25" s="2"/>
      <c r="I25" s="2"/>
      <c r="J25" s="2"/>
      <c r="K25" s="2"/>
      <c r="L25" s="2"/>
      <c r="M25" s="2"/>
      <c r="O25" s="137"/>
      <c r="P25" s="138"/>
      <c r="Q25" s="139"/>
    </row>
    <row r="26" spans="1:17" ht="12.75" hidden="1" outlineLevel="1">
      <c r="A26" s="2"/>
      <c r="B26" s="2"/>
      <c r="C26" s="2"/>
      <c r="D26" s="2"/>
      <c r="E26" s="2"/>
      <c r="F26" s="2"/>
      <c r="G26" s="2"/>
      <c r="H26" s="2"/>
      <c r="I26" s="2"/>
      <c r="J26" s="2"/>
      <c r="K26" s="2"/>
      <c r="L26" s="2"/>
      <c r="M26" s="2"/>
      <c r="O26" s="137"/>
      <c r="P26" s="138"/>
      <c r="Q26" s="139"/>
    </row>
    <row r="27" spans="1:17" ht="18" customHeight="1" hidden="1" outlineLevel="1">
      <c r="A27" s="121" t="s">
        <v>124</v>
      </c>
      <c r="B27" s="121"/>
      <c r="C27" s="121"/>
      <c r="D27" s="2"/>
      <c r="E27" s="2"/>
      <c r="F27" s="2"/>
      <c r="G27" s="2"/>
      <c r="H27" s="2"/>
      <c r="I27" s="2"/>
      <c r="J27" s="2"/>
      <c r="K27" s="2"/>
      <c r="L27" s="2"/>
      <c r="M27" s="2"/>
      <c r="O27" s="137"/>
      <c r="P27" s="138"/>
      <c r="Q27" s="139"/>
    </row>
    <row r="28" spans="1:17" ht="12.75" hidden="1" outlineLevel="1">
      <c r="A28" s="90" t="s">
        <v>70</v>
      </c>
      <c r="B28" s="90" t="s">
        <v>107</v>
      </c>
      <c r="C28" s="90" t="s">
        <v>108</v>
      </c>
      <c r="D28" s="92" t="s">
        <v>109</v>
      </c>
      <c r="E28" s="92" t="s">
        <v>110</v>
      </c>
      <c r="F28" s="92" t="s">
        <v>111</v>
      </c>
      <c r="G28" s="123" t="s">
        <v>112</v>
      </c>
      <c r="H28" s="92" t="s">
        <v>113</v>
      </c>
      <c r="I28" s="92" t="s">
        <v>114</v>
      </c>
      <c r="J28" s="92" t="s">
        <v>115</v>
      </c>
      <c r="K28" s="92" t="s">
        <v>116</v>
      </c>
      <c r="L28" s="92" t="s">
        <v>117</v>
      </c>
      <c r="M28" s="2"/>
      <c r="O28" s="137"/>
      <c r="P28" s="138"/>
      <c r="Q28" s="139"/>
    </row>
    <row r="29" spans="1:13" ht="12.75" hidden="1" outlineLevel="1">
      <c r="A29" s="124">
        <v>1</v>
      </c>
      <c r="B29" s="124">
        <f aca="true" t="shared" si="2" ref="B29:G29">A29+1</f>
        <v>2</v>
      </c>
      <c r="C29" s="124">
        <f t="shared" si="2"/>
        <v>3</v>
      </c>
      <c r="D29" s="125">
        <f t="shared" si="2"/>
        <v>4</v>
      </c>
      <c r="E29" s="125">
        <f>D29+1</f>
        <v>5</v>
      </c>
      <c r="F29" s="125">
        <f>E29+1</f>
        <v>6</v>
      </c>
      <c r="G29" s="125">
        <f t="shared" si="2"/>
        <v>7</v>
      </c>
      <c r="H29" s="125">
        <f>G29+1</f>
        <v>8</v>
      </c>
      <c r="I29" s="125">
        <f>H29+1</f>
        <v>9</v>
      </c>
      <c r="J29" s="125">
        <f>I29+1</f>
        <v>10</v>
      </c>
      <c r="K29" s="125">
        <f>J29+1</f>
        <v>11</v>
      </c>
      <c r="L29" s="125">
        <f>K29+1</f>
        <v>12</v>
      </c>
      <c r="M29" s="2"/>
    </row>
    <row r="30" spans="1:13" ht="12.75" hidden="1" outlineLevel="1">
      <c r="A30" s="126"/>
      <c r="B30" s="126" t="s">
        <v>90</v>
      </c>
      <c r="C30" s="126" t="s">
        <v>90</v>
      </c>
      <c r="D30" s="127" t="s">
        <v>125</v>
      </c>
      <c r="E30" s="127" t="s">
        <v>119</v>
      </c>
      <c r="F30" s="127" t="s">
        <v>119</v>
      </c>
      <c r="G30" s="127" t="s">
        <v>90</v>
      </c>
      <c r="H30" s="127" t="s">
        <v>119</v>
      </c>
      <c r="I30" s="127" t="s">
        <v>119</v>
      </c>
      <c r="J30" s="127" t="s">
        <v>119</v>
      </c>
      <c r="K30" s="127" t="s">
        <v>119</v>
      </c>
      <c r="L30" s="127" t="s">
        <v>120</v>
      </c>
      <c r="M30" s="2"/>
    </row>
    <row r="31" spans="1:13" ht="12.75" hidden="1" outlineLevel="1">
      <c r="A31" s="128" t="s">
        <v>100</v>
      </c>
      <c r="B31" s="128">
        <v>39.86</v>
      </c>
      <c r="C31" s="128">
        <v>12</v>
      </c>
      <c r="D31" s="106">
        <f>(B31*C31)*3.54</f>
        <v>1693.2528</v>
      </c>
      <c r="E31" s="128"/>
      <c r="F31" s="128"/>
      <c r="G31" s="106">
        <v>1693.2528</v>
      </c>
      <c r="H31" s="106"/>
      <c r="I31" s="106"/>
      <c r="J31" s="106"/>
      <c r="K31" s="106"/>
      <c r="L31" s="129">
        <f>G31</f>
        <v>1693.2528</v>
      </c>
      <c r="M31" s="2"/>
    </row>
    <row r="32" spans="1:13" ht="12.75" hidden="1" outlineLevel="1">
      <c r="A32" s="107">
        <v>1</v>
      </c>
      <c r="B32" s="130"/>
      <c r="C32" s="130"/>
      <c r="D32" s="131">
        <f>ROUND((B32*C32)*3.54,2)</f>
        <v>0</v>
      </c>
      <c r="E32" s="131"/>
      <c r="F32" s="131"/>
      <c r="G32" s="130"/>
      <c r="H32" s="143"/>
      <c r="I32" s="143"/>
      <c r="J32" s="143"/>
      <c r="K32" s="143"/>
      <c r="L32" s="131">
        <f>G32</f>
        <v>0</v>
      </c>
      <c r="M32" s="2"/>
    </row>
    <row r="33" spans="1:13" ht="12.75" customHeight="1" hidden="1" outlineLevel="1">
      <c r="A33" s="132">
        <v>2</v>
      </c>
      <c r="B33" s="130"/>
      <c r="C33" s="130"/>
      <c r="D33" s="131">
        <f>ROUND((B33*C33)*3.54,2)</f>
        <v>0</v>
      </c>
      <c r="E33" s="131"/>
      <c r="F33" s="131"/>
      <c r="G33" s="130"/>
      <c r="H33" s="143"/>
      <c r="I33" s="143"/>
      <c r="J33" s="143"/>
      <c r="K33" s="143"/>
      <c r="L33" s="131">
        <f>G33</f>
        <v>0</v>
      </c>
      <c r="M33" s="2"/>
    </row>
    <row r="34" spans="1:13" ht="12.75" hidden="1" outlineLevel="1">
      <c r="A34" s="132">
        <v>3</v>
      </c>
      <c r="B34" s="130"/>
      <c r="C34" s="130"/>
      <c r="D34" s="131">
        <f>ROUND((B34*C34)*3.54,2)</f>
        <v>0</v>
      </c>
      <c r="E34" s="131"/>
      <c r="F34" s="131"/>
      <c r="G34" s="130"/>
      <c r="H34" s="143"/>
      <c r="I34" s="143"/>
      <c r="J34" s="143"/>
      <c r="K34" s="143"/>
      <c r="L34" s="131">
        <f>G34</f>
        <v>0</v>
      </c>
      <c r="M34" s="2"/>
    </row>
    <row r="35" spans="1:13" s="141" customFormat="1" ht="12.75" hidden="1" outlineLevel="1">
      <c r="A35" s="133"/>
      <c r="B35" s="133"/>
      <c r="C35" s="133" t="s">
        <v>121</v>
      </c>
      <c r="D35" s="134">
        <f>SUM(D32:D34)</f>
        <v>0</v>
      </c>
      <c r="E35" s="133"/>
      <c r="F35" s="133"/>
      <c r="G35" s="134">
        <f>SUM(G32:G34)</f>
        <v>0</v>
      </c>
      <c r="H35" s="134"/>
      <c r="I35" s="134"/>
      <c r="J35" s="134"/>
      <c r="K35" s="134"/>
      <c r="L35" s="134">
        <f>G35</f>
        <v>0</v>
      </c>
      <c r="M35" s="140"/>
    </row>
    <row r="36" spans="1:13" ht="12.75" hidden="1" outlineLevel="1">
      <c r="A36" s="144"/>
      <c r="B36" s="145"/>
      <c r="C36" s="145"/>
      <c r="D36" s="146"/>
      <c r="E36" s="147"/>
      <c r="F36" s="147"/>
      <c r="G36" s="147"/>
      <c r="H36" s="147"/>
      <c r="I36" s="147"/>
      <c r="J36" s="147"/>
      <c r="K36" s="147"/>
      <c r="L36" s="146"/>
      <c r="M36" s="2"/>
    </row>
    <row r="37" spans="1:13" ht="12.75" hidden="1" outlineLevel="1">
      <c r="A37" s="2"/>
      <c r="B37" s="2"/>
      <c r="C37" s="2"/>
      <c r="D37" s="2"/>
      <c r="E37" s="2"/>
      <c r="F37" s="2"/>
      <c r="G37" s="2"/>
      <c r="H37" s="2"/>
      <c r="I37" s="2"/>
      <c r="J37" s="2"/>
      <c r="K37" s="2"/>
      <c r="L37" s="2"/>
      <c r="M37" s="2"/>
    </row>
    <row r="38" spans="1:12" ht="12.75">
      <c r="A38" s="121" t="s">
        <v>126</v>
      </c>
      <c r="B38" s="121"/>
      <c r="C38" s="121"/>
      <c r="D38" s="2"/>
      <c r="E38" s="2"/>
      <c r="F38" s="2"/>
      <c r="G38" s="2"/>
      <c r="H38" s="2"/>
      <c r="I38" s="2"/>
      <c r="J38" s="2"/>
      <c r="K38" s="2"/>
      <c r="L38" s="2"/>
    </row>
    <row r="39" spans="1:12" ht="12.75">
      <c r="A39" s="90" t="s">
        <v>70</v>
      </c>
      <c r="B39" s="90" t="s">
        <v>107</v>
      </c>
      <c r="C39" s="90" t="s">
        <v>108</v>
      </c>
      <c r="D39" s="148" t="s">
        <v>127</v>
      </c>
      <c r="E39" s="92" t="s">
        <v>110</v>
      </c>
      <c r="F39" s="92" t="s">
        <v>111</v>
      </c>
      <c r="G39" s="92" t="s">
        <v>112</v>
      </c>
      <c r="H39" s="123" t="s">
        <v>113</v>
      </c>
      <c r="I39" s="92" t="s">
        <v>114</v>
      </c>
      <c r="J39" s="92" t="s">
        <v>115</v>
      </c>
      <c r="K39" s="92" t="s">
        <v>116</v>
      </c>
      <c r="L39" s="92" t="s">
        <v>117</v>
      </c>
    </row>
    <row r="40" spans="1:12" ht="12.75">
      <c r="A40" s="124">
        <v>1</v>
      </c>
      <c r="B40" s="124">
        <f aca="true" t="shared" si="3" ref="B40:K40">A40+1</f>
        <v>2</v>
      </c>
      <c r="C40" s="124">
        <f t="shared" si="3"/>
        <v>3</v>
      </c>
      <c r="D40" s="125">
        <f t="shared" si="3"/>
        <v>4</v>
      </c>
      <c r="E40" s="125">
        <f t="shared" si="3"/>
        <v>5</v>
      </c>
      <c r="F40" s="125">
        <f>E40+1</f>
        <v>6</v>
      </c>
      <c r="G40" s="125">
        <f t="shared" si="3"/>
        <v>7</v>
      </c>
      <c r="H40" s="125">
        <f t="shared" si="3"/>
        <v>8</v>
      </c>
      <c r="I40" s="125">
        <f t="shared" si="3"/>
        <v>9</v>
      </c>
      <c r="J40" s="125">
        <f t="shared" si="3"/>
        <v>10</v>
      </c>
      <c r="K40" s="125">
        <f t="shared" si="3"/>
        <v>11</v>
      </c>
      <c r="L40" s="125">
        <f>K40+1</f>
        <v>12</v>
      </c>
    </row>
    <row r="41" spans="1:12" ht="12.75">
      <c r="A41" s="126"/>
      <c r="B41" s="126" t="s">
        <v>90</v>
      </c>
      <c r="C41" s="126" t="s">
        <v>90</v>
      </c>
      <c r="D41" s="127" t="s">
        <v>123</v>
      </c>
      <c r="E41" s="127" t="s">
        <v>119</v>
      </c>
      <c r="F41" s="127" t="s">
        <v>119</v>
      </c>
      <c r="G41" s="127" t="s">
        <v>119</v>
      </c>
      <c r="H41" s="127" t="s">
        <v>90</v>
      </c>
      <c r="I41" s="127" t="s">
        <v>119</v>
      </c>
      <c r="J41" s="127" t="s">
        <v>119</v>
      </c>
      <c r="K41" s="127" t="s">
        <v>119</v>
      </c>
      <c r="L41" s="127" t="s">
        <v>120</v>
      </c>
    </row>
    <row r="42" spans="1:12" ht="12.75">
      <c r="A42" s="128" t="s">
        <v>100</v>
      </c>
      <c r="B42" s="128">
        <v>39.86</v>
      </c>
      <c r="C42" s="128">
        <v>12</v>
      </c>
      <c r="D42" s="106">
        <f>(B42*C42)*3.59</f>
        <v>1717.1688</v>
      </c>
      <c r="E42" s="128"/>
      <c r="F42" s="128"/>
      <c r="G42" s="106"/>
      <c r="H42" s="106">
        <v>1717.1688</v>
      </c>
      <c r="I42" s="106"/>
      <c r="J42" s="106"/>
      <c r="K42" s="106"/>
      <c r="L42" s="129">
        <f>H42</f>
        <v>1717.1688</v>
      </c>
    </row>
    <row r="43" spans="1:12" ht="12.75">
      <c r="A43" s="107">
        <v>1</v>
      </c>
      <c r="B43" s="130"/>
      <c r="C43" s="130"/>
      <c r="D43" s="131">
        <f>ROUND((B43*C43)*3.59,2)</f>
        <v>0</v>
      </c>
      <c r="E43" s="131"/>
      <c r="F43" s="131"/>
      <c r="G43" s="143"/>
      <c r="H43" s="130"/>
      <c r="I43" s="143"/>
      <c r="J43" s="143"/>
      <c r="K43" s="143"/>
      <c r="L43" s="131">
        <f>H43</f>
        <v>0</v>
      </c>
    </row>
    <row r="44" spans="1:12" ht="12.75">
      <c r="A44" s="132">
        <v>2</v>
      </c>
      <c r="B44" s="130"/>
      <c r="C44" s="130"/>
      <c r="D44" s="131">
        <f>ROUND((B44*C44)*3.59,2)</f>
        <v>0</v>
      </c>
      <c r="E44" s="131"/>
      <c r="F44" s="131"/>
      <c r="G44" s="143"/>
      <c r="H44" s="130"/>
      <c r="I44" s="143"/>
      <c r="J44" s="143"/>
      <c r="K44" s="143"/>
      <c r="L44" s="131">
        <f>H44</f>
        <v>0</v>
      </c>
    </row>
    <row r="45" spans="1:12" ht="12.75">
      <c r="A45" s="132">
        <v>3</v>
      </c>
      <c r="B45" s="130"/>
      <c r="C45" s="130"/>
      <c r="D45" s="131">
        <f>ROUND((B45*C45)*3.59,2)</f>
        <v>0</v>
      </c>
      <c r="E45" s="131"/>
      <c r="F45" s="131"/>
      <c r="G45" s="143"/>
      <c r="H45" s="130"/>
      <c r="I45" s="143"/>
      <c r="J45" s="143"/>
      <c r="K45" s="143"/>
      <c r="L45" s="131">
        <f>H45</f>
        <v>0</v>
      </c>
    </row>
    <row r="46" spans="1:12" ht="12.75">
      <c r="A46" s="133"/>
      <c r="B46" s="133"/>
      <c r="C46" s="133" t="s">
        <v>121</v>
      </c>
      <c r="D46" s="134">
        <f>SUM(D43:D45)</f>
        <v>0</v>
      </c>
      <c r="E46" s="133"/>
      <c r="F46" s="133"/>
      <c r="G46" s="134"/>
      <c r="H46" s="134">
        <f>SUM(H43:H45)</f>
        <v>0</v>
      </c>
      <c r="I46" s="134"/>
      <c r="J46" s="134"/>
      <c r="K46" s="134"/>
      <c r="L46" s="134">
        <f>H46</f>
        <v>0</v>
      </c>
    </row>
    <row r="49" spans="1:12" ht="12.75">
      <c r="A49" s="121" t="s">
        <v>128</v>
      </c>
      <c r="B49" s="121"/>
      <c r="C49" s="121"/>
      <c r="D49" s="2"/>
      <c r="E49" s="2"/>
      <c r="F49" s="2"/>
      <c r="G49" s="2"/>
      <c r="H49" s="2"/>
      <c r="I49" s="2"/>
      <c r="J49" s="2"/>
      <c r="K49" s="2"/>
      <c r="L49" s="2"/>
    </row>
    <row r="50" spans="1:12" ht="12.75">
      <c r="A50" s="90" t="s">
        <v>70</v>
      </c>
      <c r="B50" s="90" t="s">
        <v>107</v>
      </c>
      <c r="C50" s="90" t="s">
        <v>108</v>
      </c>
      <c r="D50" s="148" t="s">
        <v>127</v>
      </c>
      <c r="E50" s="92" t="s">
        <v>110</v>
      </c>
      <c r="F50" s="92" t="s">
        <v>111</v>
      </c>
      <c r="G50" s="92" t="s">
        <v>112</v>
      </c>
      <c r="H50" s="92" t="s">
        <v>113</v>
      </c>
      <c r="I50" s="123" t="s">
        <v>114</v>
      </c>
      <c r="J50" s="92" t="s">
        <v>115</v>
      </c>
      <c r="K50" s="92" t="s">
        <v>116</v>
      </c>
      <c r="L50" s="92" t="s">
        <v>117</v>
      </c>
    </row>
    <row r="51" spans="1:12" ht="12.75">
      <c r="A51" s="124">
        <v>1</v>
      </c>
      <c r="B51" s="124">
        <f aca="true" t="shared" si="4" ref="B51:K51">A51+1</f>
        <v>2</v>
      </c>
      <c r="C51" s="124">
        <f t="shared" si="4"/>
        <v>3</v>
      </c>
      <c r="D51" s="125">
        <f t="shared" si="4"/>
        <v>4</v>
      </c>
      <c r="E51" s="125">
        <f t="shared" si="4"/>
        <v>5</v>
      </c>
      <c r="F51" s="125">
        <f>E51+1</f>
        <v>6</v>
      </c>
      <c r="G51" s="125">
        <f t="shared" si="4"/>
        <v>7</v>
      </c>
      <c r="H51" s="125">
        <f t="shared" si="4"/>
        <v>8</v>
      </c>
      <c r="I51" s="125">
        <f t="shared" si="4"/>
        <v>9</v>
      </c>
      <c r="J51" s="125">
        <f t="shared" si="4"/>
        <v>10</v>
      </c>
      <c r="K51" s="125">
        <f t="shared" si="4"/>
        <v>11</v>
      </c>
      <c r="L51" s="125">
        <f>K51+1</f>
        <v>12</v>
      </c>
    </row>
    <row r="52" spans="1:12" ht="12.75">
      <c r="A52" s="126"/>
      <c r="B52" s="126" t="s">
        <v>90</v>
      </c>
      <c r="C52" s="126" t="s">
        <v>90</v>
      </c>
      <c r="D52" s="127" t="s">
        <v>129</v>
      </c>
      <c r="E52" s="127" t="s">
        <v>119</v>
      </c>
      <c r="F52" s="127" t="s">
        <v>119</v>
      </c>
      <c r="G52" s="127" t="s">
        <v>119</v>
      </c>
      <c r="H52" s="127" t="s">
        <v>119</v>
      </c>
      <c r="I52" s="127" t="s">
        <v>90</v>
      </c>
      <c r="J52" s="127" t="s">
        <v>119</v>
      </c>
      <c r="K52" s="127" t="s">
        <v>119</v>
      </c>
      <c r="L52" s="127" t="s">
        <v>120</v>
      </c>
    </row>
    <row r="53" spans="1:12" ht="12.75">
      <c r="A53" s="128" t="s">
        <v>100</v>
      </c>
      <c r="B53" s="128">
        <v>39.86</v>
      </c>
      <c r="C53" s="128">
        <v>12</v>
      </c>
      <c r="D53" s="106">
        <f>(B53*C53)*3.64</f>
        <v>1741.0848</v>
      </c>
      <c r="E53" s="128"/>
      <c r="F53" s="128"/>
      <c r="G53" s="106"/>
      <c r="H53" s="106"/>
      <c r="I53" s="106">
        <v>1741.0848</v>
      </c>
      <c r="J53" s="106"/>
      <c r="K53" s="106"/>
      <c r="L53" s="129">
        <f>I53</f>
        <v>1741.0848</v>
      </c>
    </row>
    <row r="54" spans="1:12" ht="12.75">
      <c r="A54" s="107">
        <v>1</v>
      </c>
      <c r="B54" s="130"/>
      <c r="C54" s="130"/>
      <c r="D54" s="131">
        <f>ROUND((B54*C54)*3.64,2)</f>
        <v>0</v>
      </c>
      <c r="E54" s="131"/>
      <c r="F54" s="131"/>
      <c r="G54" s="143"/>
      <c r="H54" s="143"/>
      <c r="I54" s="130"/>
      <c r="J54" s="143"/>
      <c r="K54" s="143"/>
      <c r="L54" s="131">
        <f>I54</f>
        <v>0</v>
      </c>
    </row>
    <row r="55" spans="1:12" ht="12.75">
      <c r="A55" s="132">
        <v>2</v>
      </c>
      <c r="B55" s="130"/>
      <c r="C55" s="130"/>
      <c r="D55" s="131">
        <f>ROUND((B55*C55)*3.64,2)</f>
        <v>0</v>
      </c>
      <c r="E55" s="131"/>
      <c r="F55" s="131"/>
      <c r="G55" s="143"/>
      <c r="H55" s="143"/>
      <c r="I55" s="130"/>
      <c r="J55" s="143"/>
      <c r="K55" s="143"/>
      <c r="L55" s="131">
        <f>I55</f>
        <v>0</v>
      </c>
    </row>
    <row r="56" spans="1:12" ht="12.75">
      <c r="A56" s="132">
        <v>3</v>
      </c>
      <c r="B56" s="130"/>
      <c r="C56" s="130"/>
      <c r="D56" s="131">
        <f>ROUND((B56*C56)*3.64,2)</f>
        <v>0</v>
      </c>
      <c r="E56" s="131"/>
      <c r="F56" s="131"/>
      <c r="G56" s="143"/>
      <c r="H56" s="143"/>
      <c r="I56" s="130"/>
      <c r="J56" s="143"/>
      <c r="K56" s="143"/>
      <c r="L56" s="131">
        <f>I56</f>
        <v>0</v>
      </c>
    </row>
    <row r="57" spans="1:12" ht="12.75">
      <c r="A57" s="133"/>
      <c r="B57" s="133"/>
      <c r="C57" s="133" t="s">
        <v>121</v>
      </c>
      <c r="D57" s="134">
        <f>SUM(D54:D56)</f>
        <v>0</v>
      </c>
      <c r="E57" s="133"/>
      <c r="F57" s="133"/>
      <c r="G57" s="134"/>
      <c r="H57" s="134"/>
      <c r="I57" s="134">
        <f>SUM(I54:I56)</f>
        <v>0</v>
      </c>
      <c r="J57" s="134"/>
      <c r="K57" s="134"/>
      <c r="L57" s="134">
        <f>I57</f>
        <v>0</v>
      </c>
    </row>
    <row r="60" spans="1:12" ht="12.75">
      <c r="A60" s="121" t="s">
        <v>130</v>
      </c>
      <c r="B60" s="121"/>
      <c r="C60" s="121"/>
      <c r="D60" s="2"/>
      <c r="E60" s="2"/>
      <c r="F60" s="2"/>
      <c r="G60" s="2"/>
      <c r="H60" s="2"/>
      <c r="I60" s="2"/>
      <c r="J60" s="2"/>
      <c r="K60" s="2"/>
      <c r="L60" s="2"/>
    </row>
    <row r="61" spans="1:12" ht="12.75">
      <c r="A61" s="90" t="s">
        <v>70</v>
      </c>
      <c r="B61" s="90" t="s">
        <v>107</v>
      </c>
      <c r="C61" s="90" t="s">
        <v>108</v>
      </c>
      <c r="D61" s="148" t="s">
        <v>127</v>
      </c>
      <c r="E61" s="92" t="s">
        <v>110</v>
      </c>
      <c r="F61" s="92" t="s">
        <v>111</v>
      </c>
      <c r="G61" s="92" t="s">
        <v>112</v>
      </c>
      <c r="H61" s="92" t="s">
        <v>113</v>
      </c>
      <c r="I61" s="92" t="s">
        <v>114</v>
      </c>
      <c r="J61" s="123" t="s">
        <v>115</v>
      </c>
      <c r="K61" s="92" t="s">
        <v>116</v>
      </c>
      <c r="L61" s="92" t="s">
        <v>117</v>
      </c>
    </row>
    <row r="62" spans="1:12" ht="12.75">
      <c r="A62" s="124">
        <v>1</v>
      </c>
      <c r="B62" s="124">
        <f aca="true" t="shared" si="5" ref="B62:K62">A62+1</f>
        <v>2</v>
      </c>
      <c r="C62" s="124">
        <f t="shared" si="5"/>
        <v>3</v>
      </c>
      <c r="D62" s="125">
        <f t="shared" si="5"/>
        <v>4</v>
      </c>
      <c r="E62" s="125">
        <f t="shared" si="5"/>
        <v>5</v>
      </c>
      <c r="F62" s="125">
        <f>E62+1</f>
        <v>6</v>
      </c>
      <c r="G62" s="125">
        <f t="shared" si="5"/>
        <v>7</v>
      </c>
      <c r="H62" s="125">
        <f t="shared" si="5"/>
        <v>8</v>
      </c>
      <c r="I62" s="125">
        <f t="shared" si="5"/>
        <v>9</v>
      </c>
      <c r="J62" s="125">
        <f t="shared" si="5"/>
        <v>10</v>
      </c>
      <c r="K62" s="125">
        <f t="shared" si="5"/>
        <v>11</v>
      </c>
      <c r="L62" s="125">
        <f>K62+1</f>
        <v>12</v>
      </c>
    </row>
    <row r="63" spans="1:12" ht="12.75">
      <c r="A63" s="126"/>
      <c r="B63" s="126" t="s">
        <v>90</v>
      </c>
      <c r="C63" s="126" t="s">
        <v>90</v>
      </c>
      <c r="D63" s="127" t="s">
        <v>131</v>
      </c>
      <c r="E63" s="127" t="s">
        <v>119</v>
      </c>
      <c r="F63" s="127" t="s">
        <v>119</v>
      </c>
      <c r="G63" s="127" t="s">
        <v>119</v>
      </c>
      <c r="H63" s="127" t="s">
        <v>119</v>
      </c>
      <c r="I63" s="127" t="s">
        <v>119</v>
      </c>
      <c r="J63" s="127" t="s">
        <v>90</v>
      </c>
      <c r="K63" s="127" t="s">
        <v>119</v>
      </c>
      <c r="L63" s="127" t="s">
        <v>120</v>
      </c>
    </row>
    <row r="64" spans="1:12" ht="12.75">
      <c r="A64" s="128" t="s">
        <v>100</v>
      </c>
      <c r="B64" s="128">
        <v>39.86</v>
      </c>
      <c r="C64" s="128">
        <v>12</v>
      </c>
      <c r="D64" s="106">
        <f>(B64*C64)*3.69</f>
        <v>1765.0008</v>
      </c>
      <c r="E64" s="128"/>
      <c r="F64" s="128"/>
      <c r="G64" s="106"/>
      <c r="H64" s="106"/>
      <c r="I64" s="106"/>
      <c r="J64" s="106">
        <v>1765.0008</v>
      </c>
      <c r="K64" s="106"/>
      <c r="L64" s="129">
        <f>J64</f>
        <v>1765.0008</v>
      </c>
    </row>
    <row r="65" spans="1:12" ht="12.75">
      <c r="A65" s="107">
        <v>1</v>
      </c>
      <c r="B65" s="130"/>
      <c r="C65" s="130"/>
      <c r="D65" s="131">
        <f>ROUND((B65*C65)*3.69,2)</f>
        <v>0</v>
      </c>
      <c r="E65" s="131"/>
      <c r="F65" s="131"/>
      <c r="G65" s="143"/>
      <c r="H65" s="143"/>
      <c r="I65" s="143"/>
      <c r="J65" s="130"/>
      <c r="K65" s="143"/>
      <c r="L65" s="131">
        <f>J65</f>
        <v>0</v>
      </c>
    </row>
    <row r="66" spans="1:12" ht="12.75">
      <c r="A66" s="132">
        <v>2</v>
      </c>
      <c r="B66" s="130"/>
      <c r="C66" s="130"/>
      <c r="D66" s="131">
        <f>ROUND((B66*C66)*3.69,2)</f>
        <v>0</v>
      </c>
      <c r="E66" s="131"/>
      <c r="F66" s="131"/>
      <c r="G66" s="143"/>
      <c r="H66" s="143"/>
      <c r="I66" s="143"/>
      <c r="J66" s="130"/>
      <c r="K66" s="143"/>
      <c r="L66" s="131">
        <f>J66</f>
        <v>0</v>
      </c>
    </row>
    <row r="67" spans="1:12" ht="12.75">
      <c r="A67" s="132">
        <v>3</v>
      </c>
      <c r="B67" s="130"/>
      <c r="C67" s="130"/>
      <c r="D67" s="131">
        <f>ROUND((B67*C67)*3.69,2)</f>
        <v>0</v>
      </c>
      <c r="E67" s="131"/>
      <c r="F67" s="131"/>
      <c r="G67" s="143"/>
      <c r="H67" s="143"/>
      <c r="I67" s="143"/>
      <c r="J67" s="130"/>
      <c r="K67" s="143"/>
      <c r="L67" s="131">
        <f>J67</f>
        <v>0</v>
      </c>
    </row>
    <row r="68" spans="1:12" ht="12.75">
      <c r="A68" s="133"/>
      <c r="B68" s="133"/>
      <c r="C68" s="133" t="s">
        <v>121</v>
      </c>
      <c r="D68" s="134">
        <f>SUM(D65:D67)</f>
        <v>0</v>
      </c>
      <c r="E68" s="133"/>
      <c r="F68" s="133"/>
      <c r="G68" s="134"/>
      <c r="H68" s="134"/>
      <c r="I68" s="134"/>
      <c r="J68" s="134">
        <f>SUM(J65:J67)</f>
        <v>0</v>
      </c>
      <c r="K68" s="134"/>
      <c r="L68" s="134">
        <f>J68</f>
        <v>0</v>
      </c>
    </row>
    <row r="70" ht="12.75" hidden="1" outlineLevel="1"/>
    <row r="71" spans="1:12" ht="12.75" hidden="1" outlineLevel="1">
      <c r="A71" s="121" t="s">
        <v>132</v>
      </c>
      <c r="B71" s="121"/>
      <c r="C71" s="121"/>
      <c r="D71" s="2"/>
      <c r="E71" s="2"/>
      <c r="F71" s="2"/>
      <c r="G71" s="2"/>
      <c r="H71" s="2"/>
      <c r="I71" s="2"/>
      <c r="J71" s="2"/>
      <c r="K71" s="2"/>
      <c r="L71" s="2"/>
    </row>
    <row r="72" spans="1:12" ht="12.75" hidden="1" outlineLevel="1">
      <c r="A72" s="90" t="s">
        <v>70</v>
      </c>
      <c r="B72" s="90" t="s">
        <v>107</v>
      </c>
      <c r="C72" s="90" t="s">
        <v>108</v>
      </c>
      <c r="D72" s="148" t="s">
        <v>127</v>
      </c>
      <c r="E72" s="92" t="s">
        <v>110</v>
      </c>
      <c r="F72" s="92" t="s">
        <v>111</v>
      </c>
      <c r="G72" s="92" t="s">
        <v>112</v>
      </c>
      <c r="H72" s="92" t="s">
        <v>113</v>
      </c>
      <c r="I72" s="92" t="s">
        <v>114</v>
      </c>
      <c r="J72" s="92" t="s">
        <v>115</v>
      </c>
      <c r="K72" s="123" t="s">
        <v>116</v>
      </c>
      <c r="L72" s="92" t="s">
        <v>117</v>
      </c>
    </row>
    <row r="73" spans="1:12" ht="12.75" hidden="1" outlineLevel="1">
      <c r="A73" s="124">
        <v>1</v>
      </c>
      <c r="B73" s="124">
        <f aca="true" t="shared" si="6" ref="B73:K73">A73+1</f>
        <v>2</v>
      </c>
      <c r="C73" s="124">
        <f t="shared" si="6"/>
        <v>3</v>
      </c>
      <c r="D73" s="125">
        <f t="shared" si="6"/>
        <v>4</v>
      </c>
      <c r="E73" s="125">
        <f t="shared" si="6"/>
        <v>5</v>
      </c>
      <c r="F73" s="125">
        <f>E73+1</f>
        <v>6</v>
      </c>
      <c r="G73" s="125">
        <f t="shared" si="6"/>
        <v>7</v>
      </c>
      <c r="H73" s="125">
        <f t="shared" si="6"/>
        <v>8</v>
      </c>
      <c r="I73" s="125">
        <f t="shared" si="6"/>
        <v>9</v>
      </c>
      <c r="J73" s="125">
        <f t="shared" si="6"/>
        <v>10</v>
      </c>
      <c r="K73" s="125">
        <f t="shared" si="6"/>
        <v>11</v>
      </c>
      <c r="L73" s="125">
        <f>K73+1</f>
        <v>12</v>
      </c>
    </row>
    <row r="74" spans="1:12" ht="12.75" hidden="1" outlineLevel="1">
      <c r="A74" s="126"/>
      <c r="B74" s="126" t="s">
        <v>90</v>
      </c>
      <c r="C74" s="126" t="s">
        <v>90</v>
      </c>
      <c r="D74" s="127" t="s">
        <v>133</v>
      </c>
      <c r="E74" s="127" t="s">
        <v>119</v>
      </c>
      <c r="F74" s="127" t="s">
        <v>119</v>
      </c>
      <c r="G74" s="127" t="s">
        <v>119</v>
      </c>
      <c r="H74" s="127" t="s">
        <v>119</v>
      </c>
      <c r="I74" s="127" t="s">
        <v>119</v>
      </c>
      <c r="J74" s="127" t="s">
        <v>119</v>
      </c>
      <c r="K74" s="127" t="s">
        <v>90</v>
      </c>
      <c r="L74" s="127" t="s">
        <v>120</v>
      </c>
    </row>
    <row r="75" spans="1:12" ht="12.75" hidden="1" outlineLevel="1">
      <c r="A75" s="128" t="s">
        <v>100</v>
      </c>
      <c r="B75" s="128">
        <v>39.86</v>
      </c>
      <c r="C75" s="128">
        <v>12</v>
      </c>
      <c r="D75" s="106">
        <f>(B75*C75)*3.74</f>
        <v>1788.9168</v>
      </c>
      <c r="E75" s="128"/>
      <c r="F75" s="128"/>
      <c r="G75" s="106"/>
      <c r="H75" s="106"/>
      <c r="I75" s="106"/>
      <c r="J75" s="106"/>
      <c r="K75" s="106">
        <v>1788.9168</v>
      </c>
      <c r="L75" s="129">
        <f>K75</f>
        <v>1788.9168</v>
      </c>
    </row>
    <row r="76" spans="1:12" ht="12.75" hidden="1" outlineLevel="1">
      <c r="A76" s="107">
        <v>1</v>
      </c>
      <c r="B76" s="130"/>
      <c r="C76" s="130"/>
      <c r="D76" s="131">
        <f>ROUND((B76*C76)*3.74,2)</f>
        <v>0</v>
      </c>
      <c r="E76" s="131"/>
      <c r="F76" s="131"/>
      <c r="G76" s="143"/>
      <c r="H76" s="143"/>
      <c r="I76" s="143"/>
      <c r="J76" s="143"/>
      <c r="K76" s="130"/>
      <c r="L76" s="131">
        <f>K76</f>
        <v>0</v>
      </c>
    </row>
    <row r="77" spans="1:12" ht="12.75" hidden="1" outlineLevel="1">
      <c r="A77" s="132">
        <v>2</v>
      </c>
      <c r="B77" s="130"/>
      <c r="C77" s="130"/>
      <c r="D77" s="131">
        <f>ROUND((B77*C77)*3.74,2)</f>
        <v>0</v>
      </c>
      <c r="E77" s="131"/>
      <c r="F77" s="131"/>
      <c r="G77" s="143"/>
      <c r="H77" s="143"/>
      <c r="I77" s="143"/>
      <c r="J77" s="143"/>
      <c r="K77" s="130"/>
      <c r="L77" s="131">
        <f>K77</f>
        <v>0</v>
      </c>
    </row>
    <row r="78" spans="1:12" ht="12.75" hidden="1" outlineLevel="1">
      <c r="A78" s="132">
        <v>3</v>
      </c>
      <c r="B78" s="130"/>
      <c r="C78" s="130"/>
      <c r="D78" s="131">
        <f>ROUND((B78*C78)*3.74,2)</f>
        <v>0</v>
      </c>
      <c r="E78" s="131"/>
      <c r="F78" s="131"/>
      <c r="G78" s="143"/>
      <c r="H78" s="143"/>
      <c r="I78" s="143"/>
      <c r="J78" s="143"/>
      <c r="K78" s="130"/>
      <c r="L78" s="131">
        <f>K78</f>
        <v>0</v>
      </c>
    </row>
    <row r="79" spans="1:12" ht="12.75" hidden="1" outlineLevel="1">
      <c r="A79" s="133"/>
      <c r="B79" s="133"/>
      <c r="C79" s="133" t="s">
        <v>121</v>
      </c>
      <c r="D79" s="134">
        <f>SUM(D76:D78)</f>
        <v>0</v>
      </c>
      <c r="E79" s="133"/>
      <c r="F79" s="133"/>
      <c r="G79" s="134"/>
      <c r="H79" s="134"/>
      <c r="I79" s="134"/>
      <c r="J79" s="134"/>
      <c r="K79" s="134">
        <f>SUM(K76:K78)</f>
        <v>0</v>
      </c>
      <c r="L79" s="134">
        <f>K79</f>
        <v>0</v>
      </c>
    </row>
  </sheetData>
  <sheetProtection selectLockedCells="1" selectUnlockedCells="1"/>
  <conditionalFormatting sqref="L10">
    <cfRule type="cellIs" priority="1" dxfId="0" operator="notEqual" stopIfTrue="1">
      <formula>$D$10</formula>
    </cfRule>
  </conditionalFormatting>
  <conditionalFormatting sqref="L11">
    <cfRule type="cellIs" priority="2" dxfId="0" operator="notEqual" stopIfTrue="1">
      <formula>$D$11</formula>
    </cfRule>
  </conditionalFormatting>
  <conditionalFormatting sqref="L12">
    <cfRule type="cellIs" priority="3" dxfId="0" operator="notEqual" stopIfTrue="1">
      <formula>$D$12</formula>
    </cfRule>
  </conditionalFormatting>
  <conditionalFormatting sqref="L21">
    <cfRule type="cellIs" priority="4" dxfId="0" operator="notEqual" stopIfTrue="1">
      <formula>$D$21</formula>
    </cfRule>
  </conditionalFormatting>
  <conditionalFormatting sqref="L22">
    <cfRule type="cellIs" priority="5" dxfId="0" operator="notEqual" stopIfTrue="1">
      <formula>$D$22</formula>
    </cfRule>
  </conditionalFormatting>
  <conditionalFormatting sqref="L23">
    <cfRule type="cellIs" priority="6" dxfId="0" operator="notEqual" stopIfTrue="1">
      <formula>$D$23</formula>
    </cfRule>
  </conditionalFormatting>
  <conditionalFormatting sqref="L32">
    <cfRule type="cellIs" priority="7" dxfId="0" operator="notEqual" stopIfTrue="1">
      <formula>$D$32</formula>
    </cfRule>
  </conditionalFormatting>
  <conditionalFormatting sqref="L33">
    <cfRule type="cellIs" priority="8" dxfId="0" operator="notEqual" stopIfTrue="1">
      <formula>$D$33</formula>
    </cfRule>
  </conditionalFormatting>
  <conditionalFormatting sqref="L34">
    <cfRule type="cellIs" priority="9" dxfId="0" operator="notEqual" stopIfTrue="1">
      <formula>$D$34</formula>
    </cfRule>
  </conditionalFormatting>
  <conditionalFormatting sqref="L43">
    <cfRule type="cellIs" priority="10"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2" dxfId="0" operator="notEqual" stopIfTrue="1">
      <formula>$D$45</formula>
    </cfRule>
  </conditionalFormatting>
  <conditionalFormatting sqref="L54">
    <cfRule type="cellIs" priority="13" dxfId="0" operator="notEqual" stopIfTrue="1">
      <formula>$D$54</formula>
    </cfRule>
  </conditionalFormatting>
  <conditionalFormatting sqref="L55">
    <cfRule type="cellIs" priority="14" dxfId="0" operator="notEqual" stopIfTrue="1">
      <formula>$D$55</formula>
    </cfRule>
  </conditionalFormatting>
  <conditionalFormatting sqref="L56">
    <cfRule type="cellIs" priority="15" dxfId="0" operator="notEqual" stopIfTrue="1">
      <formula>$D$56</formula>
    </cfRule>
  </conditionalFormatting>
  <conditionalFormatting sqref="L65">
    <cfRule type="cellIs" priority="16" dxfId="0" operator="notEqual" stopIfTrue="1">
      <formula>$D$65</formula>
    </cfRule>
  </conditionalFormatting>
  <conditionalFormatting sqref="L66">
    <cfRule type="cellIs" priority="17" dxfId="0" operator="notEqual" stopIfTrue="1">
      <formula>$D$66</formula>
    </cfRule>
  </conditionalFormatting>
  <conditionalFormatting sqref="L67">
    <cfRule type="cellIs" priority="18" dxfId="0" operator="notEqual" stopIfTrue="1">
      <formula>$D$67</formula>
    </cfRule>
  </conditionalFormatting>
  <conditionalFormatting sqref="L76">
    <cfRule type="cellIs" priority="19" dxfId="0" operator="notEqual" stopIfTrue="1">
      <formula>$D$76</formula>
    </cfRule>
  </conditionalFormatting>
  <conditionalFormatting sqref="L77">
    <cfRule type="cellIs" priority="20" dxfId="0" operator="notEqual" stopIfTrue="1">
      <formula>$D$77</formula>
    </cfRule>
  </conditionalFormatting>
  <conditionalFormatting sqref="L78">
    <cfRule type="cellIs" priority="21" dxfId="0" operator="notEqual" stopIfTrue="1">
      <formula>$D$78</formula>
    </cfRule>
  </conditionalFormatting>
  <printOptions/>
  <pageMargins left="0.7083333333333334" right="0.7083333333333334" top="0.7875" bottom="0.7875"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Kim Frida </cp:lastModifiedBy>
  <cp:lastPrinted>2017-05-09T08:40:05Z</cp:lastPrinted>
  <dcterms:created xsi:type="dcterms:W3CDTF">2009-02-20T08:35:34Z</dcterms:created>
  <dcterms:modified xsi:type="dcterms:W3CDTF">2019-09-13T13:51:55Z</dcterms:modified>
  <cp:category/>
  <cp:version/>
  <cp:contentType/>
  <cp:contentStatus/>
</cp:coreProperties>
</file>